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10" documentId="8_{03EFAB22-D30D-4E77-ADF5-ACAF15C2286C}" xr6:coauthVersionLast="47" xr6:coauthVersionMax="47" xr10:uidLastSave="{E17F094D-D069-496A-ACA6-748F57F982ED}"/>
  <bookViews>
    <workbookView xWindow="28680" yWindow="75" windowWidth="29040" windowHeight="15720" xr2:uid="{420A7278-F406-4FB0-930E-A0B35A1FA1A0}"/>
  </bookViews>
  <sheets>
    <sheet name="Sheet1" sheetId="1" r:id="rId1"/>
  </sheets>
  <definedNames>
    <definedName name="_xlnm._FilterDatabase" localSheetId="0" hidden="1">Sheet1!$A$3:$D$80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H46" i="1"/>
  <c r="G45" i="1"/>
  <c r="G44" i="1"/>
  <c r="G43" i="1"/>
  <c r="I41" i="1"/>
  <c r="I25" i="1"/>
  <c r="I23" i="1"/>
  <c r="I21" i="1"/>
  <c r="I19" i="1"/>
  <c r="I17" i="1"/>
  <c r="I15" i="1"/>
  <c r="G17" i="1"/>
  <c r="G28" i="1"/>
  <c r="G23" i="1"/>
  <c r="G22" i="1"/>
  <c r="G11" i="1"/>
  <c r="G10" i="1"/>
  <c r="H7" i="1"/>
  <c r="H6" i="1"/>
  <c r="H5" i="1"/>
  <c r="H4" i="1"/>
  <c r="H3" i="1"/>
  <c r="G46" i="1" l="1"/>
  <c r="G18" i="1"/>
  <c r="G24" i="1"/>
  <c r="G12" i="1"/>
  <c r="G34" i="1" s="1"/>
  <c r="I27" i="1"/>
  <c r="H8" i="1"/>
</calcChain>
</file>

<file path=xl/sharedStrings.xml><?xml version="1.0" encoding="utf-8"?>
<sst xmlns="http://schemas.openxmlformats.org/spreadsheetml/2006/main" count="124" uniqueCount="113">
  <si>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</si>
  <si>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</si>
  <si>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</si>
  <si>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</si>
  <si>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</si>
  <si>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</si>
  <si>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Cc-Grant, twnshp of</t>
  </si>
  <si>
    <t>Fc-Crandon, twnshp of</t>
  </si>
  <si>
    <t>Fc-Lincoln, twnshp of</t>
  </si>
  <si>
    <t>Fc-Nashville, twnshp of</t>
  </si>
  <si>
    <t>Lcl-Antigo, city of</t>
  </si>
  <si>
    <t>Lil-Merrill, city of</t>
  </si>
  <si>
    <t>Lil-Tomahawk, city of</t>
  </si>
  <si>
    <t>Li-Birch, twnshp of</t>
  </si>
  <si>
    <t>Li-Bradley, twnshp of</t>
  </si>
  <si>
    <t>Li-Corning, twnshp of</t>
  </si>
  <si>
    <t>Li-Harrison, twnshp of</t>
  </si>
  <si>
    <t>Li-King, twnshp of</t>
  </si>
  <si>
    <t>Li-Merrill, twnshp of</t>
  </si>
  <si>
    <t>Li-Pine River, twnshp of</t>
  </si>
  <si>
    <t>Li-Rockfalls, twnshp of</t>
  </si>
  <si>
    <t>Li-Russell, twnshp of</t>
  </si>
  <si>
    <t>Li-Schley, twnshp of</t>
  </si>
  <si>
    <t>Li-Scott, twnshp of</t>
  </si>
  <si>
    <t>Li-Skanawan, twnshp of</t>
  </si>
  <si>
    <t>Li-Somo, twnshp of</t>
  </si>
  <si>
    <t>Li-Tomahawk, twnshp of</t>
  </si>
  <si>
    <t>Li-Wilson, township of</t>
  </si>
  <si>
    <t>Mcl-Athens, village of</t>
  </si>
  <si>
    <t>Mcl-Berlin, twnshp of</t>
  </si>
  <si>
    <t>Mcl-Bern, twnshp of</t>
  </si>
  <si>
    <t>Mcl-Cleveland, twnshp of</t>
  </si>
  <si>
    <t>Mcl-Johnson, twnshp of</t>
  </si>
  <si>
    <t>Mcl-Knowlton, twnshp of</t>
  </si>
  <si>
    <t>Mcl-Kronenwetter, village of</t>
  </si>
  <si>
    <t>Mcl-Maine, village of</t>
  </si>
  <si>
    <t>Mcl-Marathon City, village of</t>
  </si>
  <si>
    <t>Mcl-McMillan, twnshp of</t>
  </si>
  <si>
    <t>Mcl-Mosinee, twnshp of</t>
  </si>
  <si>
    <t>Mcl-Mosinee, city of</t>
  </si>
  <si>
    <t>Mcl-Rothschild, village of</t>
  </si>
  <si>
    <t>Mcl-Reid, twnshp of</t>
  </si>
  <si>
    <t>Mcl-Ringle, twnshp of</t>
  </si>
  <si>
    <t>Mcl-Schofield, city of</t>
  </si>
  <si>
    <t>Mcl-Stratford, village of</t>
  </si>
  <si>
    <t>Mcl-Wausau, city of</t>
  </si>
  <si>
    <t>Mcl-Wausau, twnshp of</t>
  </si>
  <si>
    <t>Mcl-Weston, village of</t>
  </si>
  <si>
    <t>Oc-Cassian, twnshp of</t>
  </si>
  <si>
    <t>Ocl-Crescent, twnshp of</t>
  </si>
  <si>
    <t>Oc-Hazelhurst, twnshp of</t>
  </si>
  <si>
    <t>Oc-Little Rice, twnshp of</t>
  </si>
  <si>
    <t>Oc-Lake Tomahawk, twnshp of</t>
  </si>
  <si>
    <t>Oc-Lynne, twnshp of</t>
  </si>
  <si>
    <t>Ocl-Minocqua, twnshp of</t>
  </si>
  <si>
    <t>Ocl-Newbold, twnshp of</t>
  </si>
  <si>
    <t>Oc-Nokomis, twnshp of</t>
  </si>
  <si>
    <t>Ocl-Pelican, twnshp of</t>
  </si>
  <si>
    <t>Ocl-Pine Lake, twnshp of</t>
  </si>
  <si>
    <t>Ocl-Rhinelander, city of</t>
  </si>
  <si>
    <t>Oc-Sugar Camp, twnshp of</t>
  </si>
  <si>
    <t>Oc-Woodboro, twnshp of</t>
  </si>
  <si>
    <t>Oc-Woodruff, twnshp of</t>
  </si>
  <si>
    <t>Tc-Aurora, twnshp of</t>
  </si>
  <si>
    <t>Tc-Goodrich, twnshp of</t>
  </si>
  <si>
    <t>Tcl-Rib Lake, village of</t>
  </si>
  <si>
    <t>WVLS Cataloging</t>
  </si>
  <si>
    <t>WI-Iron County</t>
  </si>
  <si>
    <t>WI-Waukesha County</t>
  </si>
  <si>
    <t>Interlibrary Loan</t>
  </si>
  <si>
    <t>Ocncl-Townsend, twnshp of</t>
  </si>
  <si>
    <t>Prc-Hill, twnshp of</t>
  </si>
  <si>
    <t>Prc-Knox, twnshp of</t>
  </si>
  <si>
    <t>Prcl-Ogema, twnshp of</t>
  </si>
  <si>
    <t>Prc-Prentice, twnshp of</t>
  </si>
  <si>
    <t>Prc-Prentice, village of</t>
  </si>
  <si>
    <t>Prc-Spirit, twnshp of</t>
  </si>
  <si>
    <t>Vc-Arbor Vitae, twnshp of</t>
  </si>
  <si>
    <t>Vcl-Eagle River, twnshp of</t>
  </si>
  <si>
    <t>Pocl-Eau Pleine, twnshp of</t>
  </si>
  <si>
    <t>Wocl-Wisconsin Rapids, city of</t>
  </si>
  <si>
    <t>Total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</si>
  <si>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</si>
  <si>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</si>
  <si>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</si>
  <si>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</si>
  <si>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</si>
  <si>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</si>
  <si>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</si>
  <si>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</si>
  <si>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</si>
  <si>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</si>
  <si>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</si>
  <si>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</si>
  <si>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</si>
  <si>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</si>
  <si>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</si>
  <si>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</si>
  <si>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</si>
  <si>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</si>
  <si>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</si>
  <si>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</si>
  <si>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</si>
  <si>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</si>
  <si>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NOTES:</t>
  </si>
  <si>
    <t>Adjacent County Who Do Not Have a Local Library</t>
  </si>
  <si>
    <t>Circ</t>
  </si>
  <si>
    <t>Circulations to Langlade County residents who reside outside the city of Antigo</t>
  </si>
  <si>
    <t xml:space="preserve">Marathon </t>
  </si>
  <si>
    <t>Price</t>
  </si>
  <si>
    <t xml:space="preserve">Taylor </t>
  </si>
  <si>
    <t>All W/O minus Lincoln Clark, Forest</t>
  </si>
  <si>
    <t>TOMAHAWK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</si>
</sst>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164" fontId="6" fillId="0" borderId="0" xfId="1" applyNumberFormat="1" applyFont="1" applyAlignment="1">
      <alignment vertical="center"/>
    </xf>
    <xf numFmtId="0" fontId="5" fillId="0" borderId="0" xfId="1" applyAlignment="1">
      <alignment horizontal="left"/>
    </xf>
    <xf numFmtId="0" fontId="7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38" fontId="4" fillId="0" borderId="0" xfId="1" applyNumberFormat="1" applyFont="1"/>
    <xf numFmtId="0" fontId="4" fillId="0" borderId="0" xfId="1" applyFont="1" applyAlignment="1">
      <alignment horizontal="left"/>
    </xf>
    <xf numFmtId="38" fontId="7" fillId="2" borderId="0" xfId="1" applyNumberFormat="1" applyFont="1" applyFill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left"/>
    </xf>
    <xf numFmtId="165" fontId="4" fillId="0" borderId="0" xfId="1" applyNumberFormat="1" applyFon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5" fillId="0" borderId="0" xfId="1"/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left"/>
    </xf>
    <xf numFmtId="0" fontId="4" fillId="0" borderId="0" xfId="1" applyFont="1"/>
    <xf numFmtId="3" fontId="4" fillId="0" borderId="0" xfId="1" applyNumberFormat="1" applyFont="1" applyAlignment="1">
      <alignment horizontal="left"/>
    </xf>
    <xf numFmtId="3" fontId="5" fillId="0" borderId="0" xfId="1" applyNumberFormat="1" applyAlignment="1">
      <alignment horizontal="left"/>
    </xf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lef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left"/>
    </xf>
    <xf numFmtId="3" fontId="4" fillId="0" borderId="1" xfId="1" applyNumberFormat="1" applyFont="1" applyBorder="1" applyAlignment="1">
      <alignment horizontal="left"/>
    </xf>
    <xf numFmtId="38" fontId="7" fillId="4" borderId="0" xfId="1" applyNumberFormat="1" applyFont="1" applyFill="1" applyAlignment="1">
      <alignment horizontal="left"/>
    </xf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164" fontId="7" fillId="2" borderId="0" xfId="1" applyNumberFormat="1" applyFont="1" applyFill="1" applyAlignment="1">
      <alignment horizontal="left"/>
    </xf>
    <xf numFmtId="0" fontId="7" fillId="0" borderId="0" xfId="1" applyFont="1"/>
    <xf numFmtId="0" fontId="7" fillId="0" borderId="1" xfId="1" applyFont="1" applyBorder="1" applyAlignment="1">
      <alignment horizontal="left"/>
    </xf>
    <xf numFmtId="164" fontId="8" fillId="4" borderId="0" xfId="1" applyNumberFormat="1" applyFont="1" applyFill="1" applyAlignment="1">
      <alignment horizontal="left"/>
    </xf>
    <xf numFmtId="0" fontId="9" fillId="2" borderId="0" xfId="1" applyFont="1" applyFill="1" applyAlignment="1">
      <alignment horizontal="left" wrapText="1"/>
    </xf>
    <xf numFmtId="164" fontId="9" fillId="2" borderId="0" xfId="1" applyNumberFormat="1" applyFont="1" applyFill="1" applyAlignment="1">
      <alignment horizontal="left"/>
    </xf>
    <xf numFmtId="164" fontId="8" fillId="5" borderId="0" xfId="1" applyNumberFormat="1" applyFont="1" applyFill="1" applyAlignment="1">
      <alignment horizontal="left"/>
    </xf>
    <xf numFmtId="164" fontId="4" fillId="0" borderId="0" xfId="1" applyNumberFormat="1" applyFont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8" borderId="0" xfId="0" applyFont="1" applyFill="1" applyAlignment="1">
      <alignment horizontal="left"/>
    </xf>
    <xf numFmtId="164" fontId="4" fillId="8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9" fillId="5" borderId="0" xfId="0" applyFont="1" applyFill="1" applyAlignment="1">
      <alignment horizontal="left"/>
    </xf>
    <xf numFmtId="164" fontId="9" fillId="5" borderId="0" xfId="0" applyNumberFormat="1" applyFont="1" applyFill="1"/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6F143BE1-ED7B-439F-977B-AB5AF49BDF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EB02-A87F-426F-8963-BB2DE83E6484}">
  <dimension ref="A1:IQ80"/>
  <sheetViews>
    <sheetView tabSelected="1" topLeftCell="A34" workbookViewId="0">
      <selection activeCell="G16" sqref="G16"/>
    </sheetView>
  </sheetViews>
  <sheetFormatPr defaultRowHeight="14.5" x14ac:dyDescent="0.35"/>
  <cols>
    <col min="1" max="1" width="30.90625" style="3" bestFit="1" customWidth="1"/>
    <col min="2" max="4" width="10.81640625" style="4" bestFit="1" customWidth="1"/>
    <col min="5" max="5" width="10.90625" style="6" bestFit="1" customWidth="1"/>
    <col min="6" max="6" width="59.1796875" style="6" bestFit="1" customWidth="1"/>
    <col min="7" max="7" width="10.90625" style="6" bestFit="1" customWidth="1"/>
    <col min="8" max="8" width="43.453125" style="6" customWidth="1"/>
    <col min="9" max="251" width="10.90625" style="6" bestFit="1" customWidth="1"/>
    <col min="252" max="252" width="15.6328125" bestFit="1" customWidth="1"/>
    <col min="253" max="260" width="10.81640625" bestFit="1" customWidth="1"/>
    <col min="261" max="507" width="10.90625" bestFit="1" customWidth="1"/>
    <col min="508" max="508" width="15.6328125" bestFit="1" customWidth="1"/>
    <col min="509" max="516" width="10.81640625" bestFit="1" customWidth="1"/>
    <col min="517" max="763" width="10.90625" bestFit="1" customWidth="1"/>
    <col min="764" max="764" width="15.6328125" bestFit="1" customWidth="1"/>
    <col min="765" max="772" width="10.81640625" bestFit="1" customWidth="1"/>
    <col min="773" max="1019" width="10.90625" bestFit="1" customWidth="1"/>
    <col min="1020" max="1020" width="15.6328125" bestFit="1" customWidth="1"/>
    <col min="1021" max="1028" width="10.81640625" bestFit="1" customWidth="1"/>
    <col min="1029" max="1275" width="10.90625" bestFit="1" customWidth="1"/>
    <col min="1276" max="1276" width="15.6328125" bestFit="1" customWidth="1"/>
    <col min="1277" max="1284" width="10.81640625" bestFit="1" customWidth="1"/>
    <col min="1285" max="1531" width="10.90625" bestFit="1" customWidth="1"/>
    <col min="1532" max="1532" width="15.6328125" bestFit="1" customWidth="1"/>
    <col min="1533" max="1540" width="10.81640625" bestFit="1" customWidth="1"/>
    <col min="1541" max="1787" width="10.90625" bestFit="1" customWidth="1"/>
    <col min="1788" max="1788" width="15.6328125" bestFit="1" customWidth="1"/>
    <col min="1789" max="1796" width="10.81640625" bestFit="1" customWidth="1"/>
    <col min="1797" max="2043" width="10.90625" bestFit="1" customWidth="1"/>
    <col min="2044" max="2044" width="15.6328125" bestFit="1" customWidth="1"/>
    <col min="2045" max="2052" width="10.81640625" bestFit="1" customWidth="1"/>
    <col min="2053" max="2299" width="10.90625" bestFit="1" customWidth="1"/>
    <col min="2300" max="2300" width="15.6328125" bestFit="1" customWidth="1"/>
    <col min="2301" max="2308" width="10.81640625" bestFit="1" customWidth="1"/>
    <col min="2309" max="2555" width="10.90625" bestFit="1" customWidth="1"/>
    <col min="2556" max="2556" width="15.6328125" bestFit="1" customWidth="1"/>
    <col min="2557" max="2564" width="10.81640625" bestFit="1" customWidth="1"/>
    <col min="2565" max="2811" width="10.90625" bestFit="1" customWidth="1"/>
    <col min="2812" max="2812" width="15.6328125" bestFit="1" customWidth="1"/>
    <col min="2813" max="2820" width="10.81640625" bestFit="1" customWidth="1"/>
    <col min="2821" max="3067" width="10.90625" bestFit="1" customWidth="1"/>
    <col min="3068" max="3068" width="15.6328125" bestFit="1" customWidth="1"/>
    <col min="3069" max="3076" width="10.81640625" bestFit="1" customWidth="1"/>
    <col min="3077" max="3323" width="10.90625" bestFit="1" customWidth="1"/>
    <col min="3324" max="3324" width="15.6328125" bestFit="1" customWidth="1"/>
    <col min="3325" max="3332" width="10.81640625" bestFit="1" customWidth="1"/>
    <col min="3333" max="3579" width="10.90625" bestFit="1" customWidth="1"/>
    <col min="3580" max="3580" width="15.6328125" bestFit="1" customWidth="1"/>
    <col min="3581" max="3588" width="10.81640625" bestFit="1" customWidth="1"/>
    <col min="3589" max="3835" width="10.90625" bestFit="1" customWidth="1"/>
    <col min="3836" max="3836" width="15.6328125" bestFit="1" customWidth="1"/>
    <col min="3837" max="3844" width="10.81640625" bestFit="1" customWidth="1"/>
    <col min="3845" max="4091" width="10.90625" bestFit="1" customWidth="1"/>
    <col min="4092" max="4092" width="15.6328125" bestFit="1" customWidth="1"/>
    <col min="4093" max="4100" width="10.81640625" bestFit="1" customWidth="1"/>
    <col min="4101" max="4347" width="10.90625" bestFit="1" customWidth="1"/>
    <col min="4348" max="4348" width="15.6328125" bestFit="1" customWidth="1"/>
    <col min="4349" max="4356" width="10.81640625" bestFit="1" customWidth="1"/>
    <col min="4357" max="4603" width="10.90625" bestFit="1" customWidth="1"/>
    <col min="4604" max="4604" width="15.6328125" bestFit="1" customWidth="1"/>
    <col min="4605" max="4612" width="10.81640625" bestFit="1" customWidth="1"/>
    <col min="4613" max="4859" width="10.90625" bestFit="1" customWidth="1"/>
    <col min="4860" max="4860" width="15.6328125" bestFit="1" customWidth="1"/>
    <col min="4861" max="4868" width="10.81640625" bestFit="1" customWidth="1"/>
    <col min="4869" max="5115" width="10.90625" bestFit="1" customWidth="1"/>
    <col min="5116" max="5116" width="15.6328125" bestFit="1" customWidth="1"/>
    <col min="5117" max="5124" width="10.81640625" bestFit="1" customWidth="1"/>
    <col min="5125" max="5371" width="10.90625" bestFit="1" customWidth="1"/>
    <col min="5372" max="5372" width="15.6328125" bestFit="1" customWidth="1"/>
    <col min="5373" max="5380" width="10.81640625" bestFit="1" customWidth="1"/>
    <col min="5381" max="5627" width="10.90625" bestFit="1" customWidth="1"/>
    <col min="5628" max="5628" width="15.6328125" bestFit="1" customWidth="1"/>
    <col min="5629" max="5636" width="10.81640625" bestFit="1" customWidth="1"/>
    <col min="5637" max="5883" width="10.90625" bestFit="1" customWidth="1"/>
    <col min="5884" max="5884" width="15.6328125" bestFit="1" customWidth="1"/>
    <col min="5885" max="5892" width="10.81640625" bestFit="1" customWidth="1"/>
    <col min="5893" max="6139" width="10.90625" bestFit="1" customWidth="1"/>
    <col min="6140" max="6140" width="15.6328125" bestFit="1" customWidth="1"/>
    <col min="6141" max="6148" width="10.81640625" bestFit="1" customWidth="1"/>
    <col min="6149" max="6395" width="10.90625" bestFit="1" customWidth="1"/>
    <col min="6396" max="6396" width="15.6328125" bestFit="1" customWidth="1"/>
    <col min="6397" max="6404" width="10.81640625" bestFit="1" customWidth="1"/>
    <col min="6405" max="6651" width="10.90625" bestFit="1" customWidth="1"/>
    <col min="6652" max="6652" width="15.6328125" bestFit="1" customWidth="1"/>
    <col min="6653" max="6660" width="10.81640625" bestFit="1" customWidth="1"/>
    <col min="6661" max="6907" width="10.90625" bestFit="1" customWidth="1"/>
    <col min="6908" max="6908" width="15.6328125" bestFit="1" customWidth="1"/>
    <col min="6909" max="6916" width="10.81640625" bestFit="1" customWidth="1"/>
    <col min="6917" max="7163" width="10.90625" bestFit="1" customWidth="1"/>
    <col min="7164" max="7164" width="15.6328125" bestFit="1" customWidth="1"/>
    <col min="7165" max="7172" width="10.81640625" bestFit="1" customWidth="1"/>
    <col min="7173" max="7419" width="10.90625" bestFit="1" customWidth="1"/>
    <col min="7420" max="7420" width="15.6328125" bestFit="1" customWidth="1"/>
    <col min="7421" max="7428" width="10.81640625" bestFit="1" customWidth="1"/>
    <col min="7429" max="7675" width="10.90625" bestFit="1" customWidth="1"/>
    <col min="7676" max="7676" width="15.6328125" bestFit="1" customWidth="1"/>
    <col min="7677" max="7684" width="10.81640625" bestFit="1" customWidth="1"/>
    <col min="7685" max="7931" width="10.90625" bestFit="1" customWidth="1"/>
    <col min="7932" max="7932" width="15.6328125" bestFit="1" customWidth="1"/>
    <col min="7933" max="7940" width="10.81640625" bestFit="1" customWidth="1"/>
    <col min="7941" max="8187" width="10.90625" bestFit="1" customWidth="1"/>
    <col min="8188" max="8188" width="15.6328125" bestFit="1" customWidth="1"/>
    <col min="8189" max="8196" width="10.81640625" bestFit="1" customWidth="1"/>
    <col min="8197" max="8443" width="10.90625" bestFit="1" customWidth="1"/>
    <col min="8444" max="8444" width="15.6328125" bestFit="1" customWidth="1"/>
    <col min="8445" max="8452" width="10.81640625" bestFit="1" customWidth="1"/>
    <col min="8453" max="8699" width="10.90625" bestFit="1" customWidth="1"/>
    <col min="8700" max="8700" width="15.6328125" bestFit="1" customWidth="1"/>
    <col min="8701" max="8708" width="10.81640625" bestFit="1" customWidth="1"/>
    <col min="8709" max="8955" width="10.90625" bestFit="1" customWidth="1"/>
    <col min="8956" max="8956" width="15.6328125" bestFit="1" customWidth="1"/>
    <col min="8957" max="8964" width="10.81640625" bestFit="1" customWidth="1"/>
    <col min="8965" max="9211" width="10.90625" bestFit="1" customWidth="1"/>
    <col min="9212" max="9212" width="15.6328125" bestFit="1" customWidth="1"/>
    <col min="9213" max="9220" width="10.81640625" bestFit="1" customWidth="1"/>
    <col min="9221" max="9467" width="10.90625" bestFit="1" customWidth="1"/>
    <col min="9468" max="9468" width="15.6328125" bestFit="1" customWidth="1"/>
    <col min="9469" max="9476" width="10.81640625" bestFit="1" customWidth="1"/>
    <col min="9477" max="9723" width="10.90625" bestFit="1" customWidth="1"/>
    <col min="9724" max="9724" width="15.6328125" bestFit="1" customWidth="1"/>
    <col min="9725" max="9732" width="10.81640625" bestFit="1" customWidth="1"/>
    <col min="9733" max="9979" width="10.90625" bestFit="1" customWidth="1"/>
    <col min="9980" max="9980" width="15.6328125" bestFit="1" customWidth="1"/>
    <col min="9981" max="9988" width="10.81640625" bestFit="1" customWidth="1"/>
    <col min="9989" max="10235" width="10.90625" bestFit="1" customWidth="1"/>
    <col min="10236" max="10236" width="15.6328125" bestFit="1" customWidth="1"/>
    <col min="10237" max="10244" width="10.81640625" bestFit="1" customWidth="1"/>
    <col min="10245" max="10491" width="10.90625" bestFit="1" customWidth="1"/>
    <col min="10492" max="10492" width="15.6328125" bestFit="1" customWidth="1"/>
    <col min="10493" max="10500" width="10.81640625" bestFit="1" customWidth="1"/>
    <col min="10501" max="10747" width="10.90625" bestFit="1" customWidth="1"/>
    <col min="10748" max="10748" width="15.6328125" bestFit="1" customWidth="1"/>
    <col min="10749" max="10756" width="10.81640625" bestFit="1" customWidth="1"/>
    <col min="10757" max="11003" width="10.90625" bestFit="1" customWidth="1"/>
    <col min="11004" max="11004" width="15.6328125" bestFit="1" customWidth="1"/>
    <col min="11005" max="11012" width="10.81640625" bestFit="1" customWidth="1"/>
    <col min="11013" max="11259" width="10.90625" bestFit="1" customWidth="1"/>
    <col min="11260" max="11260" width="15.6328125" bestFit="1" customWidth="1"/>
    <col min="11261" max="11268" width="10.81640625" bestFit="1" customWidth="1"/>
    <col min="11269" max="11515" width="10.90625" bestFit="1" customWidth="1"/>
    <col min="11516" max="11516" width="15.6328125" bestFit="1" customWidth="1"/>
    <col min="11517" max="11524" width="10.81640625" bestFit="1" customWidth="1"/>
    <col min="11525" max="11771" width="10.90625" bestFit="1" customWidth="1"/>
    <col min="11772" max="11772" width="15.6328125" bestFit="1" customWidth="1"/>
    <col min="11773" max="11780" width="10.81640625" bestFit="1" customWidth="1"/>
    <col min="11781" max="12027" width="10.90625" bestFit="1" customWidth="1"/>
    <col min="12028" max="12028" width="15.6328125" bestFit="1" customWidth="1"/>
    <col min="12029" max="12036" width="10.81640625" bestFit="1" customWidth="1"/>
    <col min="12037" max="12283" width="10.90625" bestFit="1" customWidth="1"/>
    <col min="12284" max="12284" width="15.6328125" bestFit="1" customWidth="1"/>
    <col min="12285" max="12292" width="10.81640625" bestFit="1" customWidth="1"/>
    <col min="12293" max="12539" width="10.90625" bestFit="1" customWidth="1"/>
    <col min="12540" max="12540" width="15.6328125" bestFit="1" customWidth="1"/>
    <col min="12541" max="12548" width="10.81640625" bestFit="1" customWidth="1"/>
    <col min="12549" max="12795" width="10.90625" bestFit="1" customWidth="1"/>
    <col min="12796" max="12796" width="15.6328125" bestFit="1" customWidth="1"/>
    <col min="12797" max="12804" width="10.81640625" bestFit="1" customWidth="1"/>
    <col min="12805" max="13051" width="10.90625" bestFit="1" customWidth="1"/>
    <col min="13052" max="13052" width="15.6328125" bestFit="1" customWidth="1"/>
    <col min="13053" max="13060" width="10.81640625" bestFit="1" customWidth="1"/>
    <col min="13061" max="13307" width="10.90625" bestFit="1" customWidth="1"/>
    <col min="13308" max="13308" width="15.6328125" bestFit="1" customWidth="1"/>
    <col min="13309" max="13316" width="10.81640625" bestFit="1" customWidth="1"/>
    <col min="13317" max="13563" width="10.90625" bestFit="1" customWidth="1"/>
    <col min="13564" max="13564" width="15.6328125" bestFit="1" customWidth="1"/>
    <col min="13565" max="13572" width="10.81640625" bestFit="1" customWidth="1"/>
    <col min="13573" max="13819" width="10.90625" bestFit="1" customWidth="1"/>
    <col min="13820" max="13820" width="15.6328125" bestFit="1" customWidth="1"/>
    <col min="13821" max="13828" width="10.81640625" bestFit="1" customWidth="1"/>
    <col min="13829" max="14075" width="10.90625" bestFit="1" customWidth="1"/>
    <col min="14076" max="14076" width="15.6328125" bestFit="1" customWidth="1"/>
    <col min="14077" max="14084" width="10.81640625" bestFit="1" customWidth="1"/>
    <col min="14085" max="14331" width="10.90625" bestFit="1" customWidth="1"/>
    <col min="14332" max="14332" width="15.6328125" bestFit="1" customWidth="1"/>
    <col min="14333" max="14340" width="10.81640625" bestFit="1" customWidth="1"/>
    <col min="14341" max="14587" width="10.90625" bestFit="1" customWidth="1"/>
    <col min="14588" max="14588" width="15.6328125" bestFit="1" customWidth="1"/>
    <col min="14589" max="14596" width="10.81640625" bestFit="1" customWidth="1"/>
    <col min="14597" max="14843" width="10.90625" bestFit="1" customWidth="1"/>
    <col min="14844" max="14844" width="15.6328125" bestFit="1" customWidth="1"/>
    <col min="14845" max="14852" width="10.81640625" bestFit="1" customWidth="1"/>
    <col min="14853" max="15099" width="10.90625" bestFit="1" customWidth="1"/>
    <col min="15100" max="15100" width="15.6328125" bestFit="1" customWidth="1"/>
    <col min="15101" max="15108" width="10.81640625" bestFit="1" customWidth="1"/>
    <col min="15109" max="15355" width="10.90625" bestFit="1" customWidth="1"/>
    <col min="15356" max="15356" width="15.6328125" bestFit="1" customWidth="1"/>
    <col min="15357" max="15364" width="10.81640625" bestFit="1" customWidth="1"/>
    <col min="15365" max="15611" width="10.90625" bestFit="1" customWidth="1"/>
    <col min="15612" max="15612" width="15.6328125" bestFit="1" customWidth="1"/>
    <col min="15613" max="15620" width="10.81640625" bestFit="1" customWidth="1"/>
    <col min="15621" max="15867" width="10.90625" bestFit="1" customWidth="1"/>
    <col min="15868" max="15868" width="15.6328125" bestFit="1" customWidth="1"/>
    <col min="15869" max="15876" width="10.81640625" bestFit="1" customWidth="1"/>
    <col min="15877" max="16123" width="10.90625" bestFit="1" customWidth="1"/>
    <col min="16124" max="16124" width="15.6328125" bestFit="1" customWidth="1"/>
    <col min="16125" max="16132" width="10.81640625" bestFit="1" customWidth="1"/>
    <col min="16133" max="16379" width="10.90625" bestFit="1" customWidth="1"/>
    <col min="16380" max="16384" width="10.90625" customWidth="1"/>
  </cols>
  <sheetData>
    <row r="1" spans="1:12" s="1" customFormat="1" ht="29.5" x14ac:dyDescent="0.55000000000000004">
      <c r="A1" s="61" t="s">
        <v>0</v>
      </c>
      <c r="B1" s="61"/>
      <c r="C1" s="61"/>
      <c r="D1" s="61"/>
      <c r="E1" s="61"/>
      <c r="F1" s="61"/>
    </row>
    <row r="2" spans="1:12" s="2" customFormat="1" ht="29.5" x14ac:dyDescent="0.35">
      <c r="A2" s="60">
        <v>470</v>
      </c>
      <c r="B2" s="60"/>
      <c r="C2" s="60"/>
      <c r="D2" s="60"/>
      <c r="E2" s="60"/>
      <c r="F2" s="60"/>
    </row>
    <row r="3" spans="1:12" s="5" customFormat="1" ht="15.5" x14ac:dyDescent="0.35">
      <c r="A3" s="3" t="s">
        <v>1</v>
      </c>
      <c r="B3" s="4" t="s">
        <v>2</v>
      </c>
      <c r="C3" s="4" t="s">
        <v>3</v>
      </c>
      <c r="D3" s="4" t="s">
        <v>4</v>
      </c>
      <c r="F3" s="7" t="s">
        <v>112</v>
      </c>
      <c r="G3" s="8"/>
      <c r="H3" s="9">
        <f>D80</f>
        <v>55281</v>
      </c>
      <c r="I3" s="10" t="s">
        <v>82</v>
      </c>
    </row>
    <row r="4" spans="1:12" ht="15.5" x14ac:dyDescent="0.35">
      <c r="A4" s="44" t="s">
        <v>5</v>
      </c>
      <c r="B4" s="45">
        <v>19</v>
      </c>
      <c r="C4" s="45">
        <v>0</v>
      </c>
      <c r="D4" s="45">
        <v>19</v>
      </c>
      <c r="F4" s="11" t="s">
        <v>83</v>
      </c>
      <c r="G4" s="12"/>
      <c r="H4" s="13">
        <f>-D11</f>
        <v>-18668</v>
      </c>
      <c r="I4" s="14" t="s">
        <v>84</v>
      </c>
    </row>
    <row r="5" spans="1:12" ht="15.5" x14ac:dyDescent="0.35">
      <c r="A5" s="52" t="s">
        <v>6</v>
      </c>
      <c r="B5" s="53">
        <v>12</v>
      </c>
      <c r="C5" s="53">
        <v>1</v>
      </c>
      <c r="D5" s="53">
        <v>13</v>
      </c>
      <c r="F5" s="11" t="s">
        <v>85</v>
      </c>
      <c r="G5" s="12"/>
      <c r="H5" s="13">
        <f>-D65</f>
        <v>-19</v>
      </c>
      <c r="I5" s="14" t="s">
        <v>86</v>
      </c>
    </row>
    <row r="6" spans="1:12" ht="15.5" x14ac:dyDescent="0.35">
      <c r="A6" s="52" t="s">
        <v>7</v>
      </c>
      <c r="B6" s="53">
        <v>1</v>
      </c>
      <c r="C6" s="53">
        <v>0</v>
      </c>
      <c r="D6" s="53">
        <v>1</v>
      </c>
      <c r="F6" s="11"/>
      <c r="G6" s="12"/>
      <c r="H6" s="13">
        <f>-D68</f>
        <v>-528</v>
      </c>
      <c r="I6" s="14" t="s">
        <v>87</v>
      </c>
    </row>
    <row r="7" spans="1:12" ht="15.5" x14ac:dyDescent="0.35">
      <c r="A7" s="52" t="s">
        <v>8</v>
      </c>
      <c r="B7" s="53">
        <v>45</v>
      </c>
      <c r="C7" s="53">
        <v>5</v>
      </c>
      <c r="D7" s="53">
        <v>50</v>
      </c>
      <c r="F7" s="11"/>
      <c r="G7" s="12"/>
      <c r="H7" s="13">
        <f>0</f>
        <v>0</v>
      </c>
      <c r="I7" s="14" t="s">
        <v>88</v>
      </c>
    </row>
    <row r="8" spans="1:12" ht="15.5" x14ac:dyDescent="0.35">
      <c r="A8" s="52" t="s">
        <v>9</v>
      </c>
      <c r="B8" s="53">
        <v>9</v>
      </c>
      <c r="C8" s="53">
        <v>0</v>
      </c>
      <c r="D8" s="53">
        <v>9</v>
      </c>
      <c r="F8" s="10"/>
      <c r="G8" s="10"/>
      <c r="H8" s="15">
        <f>SUM(H3:H7)</f>
        <v>36066</v>
      </c>
      <c r="I8" s="10"/>
    </row>
    <row r="9" spans="1:12" ht="15.5" x14ac:dyDescent="0.35">
      <c r="A9" s="44" t="s">
        <v>10</v>
      </c>
      <c r="B9" s="45">
        <v>0</v>
      </c>
      <c r="C9" s="45">
        <v>0</v>
      </c>
      <c r="D9" s="45">
        <v>0</v>
      </c>
      <c r="F9" s="62" t="s">
        <v>89</v>
      </c>
      <c r="G9" s="63"/>
      <c r="H9" s="13"/>
      <c r="I9" s="10"/>
    </row>
    <row r="10" spans="1:12" ht="15.5" x14ac:dyDescent="0.35">
      <c r="A10" s="46" t="s">
        <v>11</v>
      </c>
      <c r="B10" s="47">
        <v>77</v>
      </c>
      <c r="C10" s="47">
        <v>49</v>
      </c>
      <c r="D10" s="47">
        <v>126</v>
      </c>
      <c r="F10" s="16" t="s">
        <v>90</v>
      </c>
      <c r="G10" s="17">
        <f>SUM(D10)</f>
        <v>126</v>
      </c>
      <c r="H10" s="18"/>
      <c r="I10" s="10"/>
      <c r="L10" s="4"/>
    </row>
    <row r="11" spans="1:12" ht="15.5" x14ac:dyDescent="0.35">
      <c r="A11" s="3" t="s">
        <v>12</v>
      </c>
      <c r="B11" s="4">
        <v>13036</v>
      </c>
      <c r="C11" s="4">
        <v>5632</v>
      </c>
      <c r="D11" s="4">
        <v>18668</v>
      </c>
      <c r="F11" s="19" t="s">
        <v>91</v>
      </c>
      <c r="G11" s="20">
        <f>SUM(D12:D26)</f>
        <v>25573</v>
      </c>
      <c r="H11" s="21"/>
      <c r="I11" s="10"/>
    </row>
    <row r="12" spans="1:12" ht="15.5" x14ac:dyDescent="0.35">
      <c r="A12" s="54" t="s">
        <v>13</v>
      </c>
      <c r="B12" s="55">
        <v>785</v>
      </c>
      <c r="C12" s="55">
        <v>91</v>
      </c>
      <c r="D12" s="55">
        <v>876</v>
      </c>
      <c r="F12" s="22" t="s">
        <v>92</v>
      </c>
      <c r="G12" s="23">
        <f>SUM(G10:G11)</f>
        <v>25699</v>
      </c>
      <c r="H12" s="21"/>
      <c r="I12" s="10"/>
    </row>
    <row r="13" spans="1:12" ht="15.5" x14ac:dyDescent="0.35">
      <c r="A13" s="54" t="s">
        <v>14</v>
      </c>
      <c r="B13" s="55">
        <v>9503</v>
      </c>
      <c r="C13" s="55">
        <v>1502</v>
      </c>
      <c r="D13" s="55">
        <v>11005</v>
      </c>
      <c r="F13" s="10"/>
      <c r="G13" s="10"/>
      <c r="H13" s="21"/>
      <c r="I13" s="10"/>
    </row>
    <row r="14" spans="1:12" ht="15.5" x14ac:dyDescent="0.35">
      <c r="A14" s="54" t="s">
        <v>15</v>
      </c>
      <c r="B14" s="55">
        <v>15</v>
      </c>
      <c r="C14" s="55">
        <v>0</v>
      </c>
      <c r="D14" s="55">
        <v>15</v>
      </c>
      <c r="F14" s="10"/>
      <c r="G14" s="10"/>
      <c r="H14" s="21"/>
      <c r="I14" s="10"/>
    </row>
    <row r="15" spans="1:12" ht="15.5" x14ac:dyDescent="0.35">
      <c r="A15" s="54" t="s">
        <v>16</v>
      </c>
      <c r="B15" s="55">
        <v>558</v>
      </c>
      <c r="C15" s="55">
        <v>155</v>
      </c>
      <c r="D15" s="55">
        <v>713</v>
      </c>
      <c r="F15" s="64" t="s">
        <v>93</v>
      </c>
      <c r="G15" s="65"/>
      <c r="H15" s="24" t="s">
        <v>94</v>
      </c>
      <c r="I15" s="25">
        <f>SUM(D4:D5)</f>
        <v>32</v>
      </c>
    </row>
    <row r="16" spans="1:12" ht="15.5" x14ac:dyDescent="0.35">
      <c r="A16" s="54" t="s">
        <v>17</v>
      </c>
      <c r="B16" s="55">
        <v>4040</v>
      </c>
      <c r="C16" s="55">
        <v>1255</v>
      </c>
      <c r="D16" s="55">
        <v>5295</v>
      </c>
      <c r="F16" s="16" t="s">
        <v>90</v>
      </c>
      <c r="G16" s="17">
        <f>SUM(D4,D9,D27:D46,D48,D53:D54,D56:D58,D64)</f>
        <v>1893</v>
      </c>
      <c r="H16" s="21"/>
      <c r="I16" s="26"/>
    </row>
    <row r="17" spans="1:9" x14ac:dyDescent="0.35">
      <c r="A17" s="54" t="s">
        <v>18</v>
      </c>
      <c r="B17" s="55">
        <v>343</v>
      </c>
      <c r="C17" s="55">
        <v>47</v>
      </c>
      <c r="D17" s="55">
        <v>390</v>
      </c>
      <c r="F17" s="19" t="s">
        <v>91</v>
      </c>
      <c r="G17" s="20">
        <f>SUM(D5:D8,D47,D49:D52,D55,D59:D63)</f>
        <v>6813</v>
      </c>
      <c r="H17" s="24" t="s">
        <v>95</v>
      </c>
      <c r="I17" s="25">
        <f>SUM(D6:D8)</f>
        <v>60</v>
      </c>
    </row>
    <row r="18" spans="1:9" ht="15.5" x14ac:dyDescent="0.35">
      <c r="A18" s="54" t="s">
        <v>19</v>
      </c>
      <c r="B18" s="55">
        <v>28</v>
      </c>
      <c r="C18" s="55">
        <v>2</v>
      </c>
      <c r="D18" s="55">
        <v>30</v>
      </c>
      <c r="F18" s="27" t="s">
        <v>92</v>
      </c>
      <c r="G18" s="28">
        <f>SUM(G16:G17)</f>
        <v>8706</v>
      </c>
      <c r="H18" s="21"/>
      <c r="I18" s="26"/>
    </row>
    <row r="19" spans="1:9" ht="15.5" x14ac:dyDescent="0.35">
      <c r="A19" s="54" t="s">
        <v>20</v>
      </c>
      <c r="B19" s="55">
        <v>415</v>
      </c>
      <c r="C19" s="55">
        <v>77</v>
      </c>
      <c r="D19" s="55">
        <v>492</v>
      </c>
      <c r="F19" s="10"/>
      <c r="G19" s="10"/>
      <c r="H19" s="24" t="s">
        <v>96</v>
      </c>
      <c r="I19" s="25">
        <f>SUM(D9)</f>
        <v>0</v>
      </c>
    </row>
    <row r="20" spans="1:9" ht="15.5" x14ac:dyDescent="0.35">
      <c r="A20" s="54" t="s">
        <v>21</v>
      </c>
      <c r="B20" s="55">
        <v>59</v>
      </c>
      <c r="C20" s="55">
        <v>39</v>
      </c>
      <c r="D20" s="55">
        <v>98</v>
      </c>
      <c r="F20" s="10"/>
      <c r="G20" s="10"/>
      <c r="H20" s="21"/>
      <c r="I20" s="26"/>
    </row>
    <row r="21" spans="1:9" ht="15.5" x14ac:dyDescent="0.35">
      <c r="A21" s="54" t="s">
        <v>22</v>
      </c>
      <c r="B21" s="55">
        <v>54</v>
      </c>
      <c r="C21" s="55">
        <v>16</v>
      </c>
      <c r="D21" s="55">
        <v>70</v>
      </c>
      <c r="F21" s="66" t="s">
        <v>97</v>
      </c>
      <c r="G21" s="67"/>
      <c r="H21" s="24" t="s">
        <v>98</v>
      </c>
      <c r="I21" s="25">
        <f>SUM(D27:D46)</f>
        <v>746</v>
      </c>
    </row>
    <row r="22" spans="1:9" ht="15.5" x14ac:dyDescent="0.35">
      <c r="A22" s="54" t="s">
        <v>23</v>
      </c>
      <c r="B22" s="55">
        <v>0</v>
      </c>
      <c r="C22" s="55">
        <v>11</v>
      </c>
      <c r="D22" s="55">
        <v>11</v>
      </c>
      <c r="F22" s="16" t="s">
        <v>90</v>
      </c>
      <c r="G22" s="17">
        <f>SUM(D72)</f>
        <v>208</v>
      </c>
      <c r="H22" s="21"/>
      <c r="I22" s="26"/>
    </row>
    <row r="23" spans="1:9" x14ac:dyDescent="0.35">
      <c r="A23" s="54" t="s">
        <v>24</v>
      </c>
      <c r="B23" s="55">
        <v>1007</v>
      </c>
      <c r="C23" s="55">
        <v>217</v>
      </c>
      <c r="D23" s="55">
        <v>1224</v>
      </c>
      <c r="F23" s="19" t="s">
        <v>91</v>
      </c>
      <c r="G23" s="20">
        <f>SUM(D70:D71,D73:D75)</f>
        <v>1280</v>
      </c>
      <c r="H23" s="24" t="s">
        <v>99</v>
      </c>
      <c r="I23" s="25">
        <f>SUM(D47:D61)</f>
        <v>7689</v>
      </c>
    </row>
    <row r="24" spans="1:9" ht="15.5" x14ac:dyDescent="0.35">
      <c r="A24" s="54" t="s">
        <v>25</v>
      </c>
      <c r="B24" s="55">
        <v>594</v>
      </c>
      <c r="C24" s="55">
        <v>213</v>
      </c>
      <c r="D24" s="55">
        <v>807</v>
      </c>
      <c r="F24" s="29" t="s">
        <v>92</v>
      </c>
      <c r="G24" s="30">
        <f>SUM(G22:G23)</f>
        <v>1488</v>
      </c>
      <c r="H24" s="21"/>
      <c r="I24" s="26"/>
    </row>
    <row r="25" spans="1:9" ht="15.5" x14ac:dyDescent="0.35">
      <c r="A25" s="54" t="s">
        <v>26</v>
      </c>
      <c r="B25" s="55">
        <v>3155</v>
      </c>
      <c r="C25" s="55">
        <v>397</v>
      </c>
      <c r="D25" s="55">
        <v>3552</v>
      </c>
      <c r="F25" s="10"/>
      <c r="G25" s="10"/>
      <c r="H25" s="24" t="s">
        <v>100</v>
      </c>
      <c r="I25" s="31">
        <f>SUM(D62:D64)</f>
        <v>179</v>
      </c>
    </row>
    <row r="26" spans="1:9" ht="15.5" x14ac:dyDescent="0.35">
      <c r="A26" s="54" t="s">
        <v>27</v>
      </c>
      <c r="B26" s="55">
        <v>847</v>
      </c>
      <c r="C26" s="55">
        <v>148</v>
      </c>
      <c r="D26" s="55">
        <v>995</v>
      </c>
      <c r="F26" s="10"/>
      <c r="G26" s="10"/>
      <c r="H26" s="21"/>
      <c r="I26" s="26"/>
    </row>
    <row r="27" spans="1:9" ht="15.5" x14ac:dyDescent="0.35">
      <c r="A27" s="44" t="s">
        <v>28</v>
      </c>
      <c r="B27" s="45">
        <v>0</v>
      </c>
      <c r="C27" s="45">
        <v>0</v>
      </c>
      <c r="D27" s="45">
        <v>0</v>
      </c>
      <c r="F27" s="68" t="s">
        <v>101</v>
      </c>
      <c r="G27" s="69"/>
      <c r="H27" s="21"/>
      <c r="I27" s="32">
        <f>SUM(I15,I17,I19,I21,I23,I25)</f>
        <v>8706</v>
      </c>
    </row>
    <row r="28" spans="1:9" ht="15.5" x14ac:dyDescent="0.35">
      <c r="A28" s="44" t="s">
        <v>29</v>
      </c>
      <c r="B28" s="45">
        <v>2</v>
      </c>
      <c r="C28" s="45">
        <v>0</v>
      </c>
      <c r="D28" s="45">
        <v>2</v>
      </c>
      <c r="F28" s="16" t="s">
        <v>92</v>
      </c>
      <c r="G28" s="17">
        <f>SUM(D66:D67,D69,D76:D79)</f>
        <v>173</v>
      </c>
      <c r="H28" s="21"/>
      <c r="I28" s="10"/>
    </row>
    <row r="29" spans="1:9" ht="15.5" x14ac:dyDescent="0.35">
      <c r="A29" s="44" t="s">
        <v>30</v>
      </c>
      <c r="B29" s="45">
        <v>0</v>
      </c>
      <c r="C29" s="45">
        <v>1</v>
      </c>
      <c r="D29" s="45">
        <v>1</v>
      </c>
      <c r="F29" s="33"/>
      <c r="G29" s="10"/>
      <c r="H29" s="21"/>
      <c r="I29" s="10"/>
    </row>
    <row r="30" spans="1:9" ht="15.5" x14ac:dyDescent="0.35">
      <c r="A30" s="44" t="s">
        <v>31</v>
      </c>
      <c r="B30" s="45">
        <v>22</v>
      </c>
      <c r="C30" s="45">
        <v>0</v>
      </c>
      <c r="D30" s="45">
        <v>22</v>
      </c>
      <c r="F30" s="10"/>
      <c r="G30" s="10"/>
      <c r="H30" s="21"/>
      <c r="I30" s="10"/>
    </row>
    <row r="31" spans="1:9" ht="15.5" x14ac:dyDescent="0.35">
      <c r="A31" s="44" t="s">
        <v>32</v>
      </c>
      <c r="B31" s="45">
        <v>3</v>
      </c>
      <c r="C31" s="45">
        <v>0</v>
      </c>
      <c r="D31" s="45">
        <v>3</v>
      </c>
      <c r="F31" s="58" t="s">
        <v>102</v>
      </c>
      <c r="G31" s="59"/>
      <c r="H31" s="21"/>
      <c r="I31" s="10"/>
    </row>
    <row r="32" spans="1:9" ht="15.5" x14ac:dyDescent="0.35">
      <c r="A32" s="44" t="s">
        <v>33</v>
      </c>
      <c r="B32" s="45">
        <v>1</v>
      </c>
      <c r="C32" s="45">
        <v>0</v>
      </c>
      <c r="D32" s="45">
        <v>1</v>
      </c>
      <c r="F32" s="16" t="s">
        <v>92</v>
      </c>
      <c r="G32" s="17">
        <v>0</v>
      </c>
      <c r="H32" s="24"/>
      <c r="I32" s="10"/>
    </row>
    <row r="33" spans="1:9" ht="15.5" x14ac:dyDescent="0.35">
      <c r="A33" s="44" t="s">
        <v>34</v>
      </c>
      <c r="B33" s="45">
        <v>104</v>
      </c>
      <c r="C33" s="45">
        <v>10</v>
      </c>
      <c r="D33" s="45">
        <v>114</v>
      </c>
      <c r="F33" s="10"/>
      <c r="G33" s="34"/>
      <c r="H33" s="21"/>
      <c r="I33" s="35"/>
    </row>
    <row r="34" spans="1:9" ht="15.5" x14ac:dyDescent="0.35">
      <c r="A34" s="44" t="s">
        <v>35</v>
      </c>
      <c r="B34" s="45">
        <v>39</v>
      </c>
      <c r="C34" s="45">
        <v>15</v>
      </c>
      <c r="D34" s="45">
        <v>54</v>
      </c>
      <c r="F34" s="10"/>
      <c r="G34" s="36">
        <f>SUM(G12,G18,G24,G28,G32)</f>
        <v>36066</v>
      </c>
      <c r="H34" s="21"/>
      <c r="I34" s="35"/>
    </row>
    <row r="35" spans="1:9" ht="15.5" x14ac:dyDescent="0.35">
      <c r="A35" s="44" t="s">
        <v>36</v>
      </c>
      <c r="B35" s="45">
        <v>2</v>
      </c>
      <c r="C35" s="45">
        <v>0</v>
      </c>
      <c r="D35" s="45">
        <v>2</v>
      </c>
      <c r="F35"/>
      <c r="G35"/>
      <c r="H35" s="21"/>
      <c r="I35" s="35"/>
    </row>
    <row r="36" spans="1:9" ht="15.5" x14ac:dyDescent="0.35">
      <c r="A36" s="44" t="s">
        <v>37</v>
      </c>
      <c r="B36" s="45">
        <v>3</v>
      </c>
      <c r="C36" s="45">
        <v>0</v>
      </c>
      <c r="D36" s="45">
        <v>3</v>
      </c>
      <c r="F36"/>
      <c r="G36"/>
      <c r="H36" s="21"/>
      <c r="I36" s="35"/>
    </row>
    <row r="37" spans="1:9" x14ac:dyDescent="0.35">
      <c r="A37" s="44" t="s">
        <v>38</v>
      </c>
      <c r="B37" s="45">
        <v>17</v>
      </c>
      <c r="C37" s="45">
        <v>0</v>
      </c>
      <c r="D37" s="45">
        <v>17</v>
      </c>
      <c r="F37" s="16" t="s">
        <v>103</v>
      </c>
      <c r="G37" s="16"/>
      <c r="H37" s="37" t="s">
        <v>104</v>
      </c>
      <c r="I37" s="35"/>
    </row>
    <row r="38" spans="1:9" x14ac:dyDescent="0.35">
      <c r="A38" s="44" t="s">
        <v>39</v>
      </c>
      <c r="B38" s="45">
        <v>3</v>
      </c>
      <c r="C38" s="45">
        <v>0</v>
      </c>
      <c r="D38" s="45">
        <v>3</v>
      </c>
      <c r="F38" s="16" t="s">
        <v>105</v>
      </c>
      <c r="G38" s="16"/>
      <c r="H38" s="37"/>
      <c r="I38" s="35"/>
    </row>
    <row r="39" spans="1:9" x14ac:dyDescent="0.35">
      <c r="A39" s="44" t="s">
        <v>40</v>
      </c>
      <c r="B39" s="45">
        <v>17</v>
      </c>
      <c r="C39" s="45">
        <v>1</v>
      </c>
      <c r="D39" s="45">
        <v>18</v>
      </c>
      <c r="F39" s="16"/>
      <c r="G39" s="16"/>
      <c r="H39" s="37"/>
      <c r="I39" s="35"/>
    </row>
    <row r="40" spans="1:9" x14ac:dyDescent="0.35">
      <c r="A40" s="44" t="s">
        <v>41</v>
      </c>
      <c r="B40" s="45">
        <v>104</v>
      </c>
      <c r="C40" s="45">
        <v>14</v>
      </c>
      <c r="D40" s="45">
        <v>118</v>
      </c>
      <c r="F40" s="38" t="s">
        <v>89</v>
      </c>
      <c r="G40" s="38" t="s">
        <v>106</v>
      </c>
      <c r="H40" s="37"/>
      <c r="I40" s="35"/>
    </row>
    <row r="41" spans="1:9" ht="27.5" x14ac:dyDescent="0.35">
      <c r="A41" s="44" t="s">
        <v>42</v>
      </c>
      <c r="B41" s="45">
        <v>3</v>
      </c>
      <c r="C41" s="45">
        <v>1</v>
      </c>
      <c r="D41" s="45">
        <v>4</v>
      </c>
      <c r="F41" s="27" t="s">
        <v>96</v>
      </c>
      <c r="G41" s="39">
        <v>0</v>
      </c>
      <c r="H41" s="40" t="s">
        <v>107</v>
      </c>
      <c r="I41" s="41">
        <f>0</f>
        <v>0</v>
      </c>
    </row>
    <row r="42" spans="1:9" ht="15.5" x14ac:dyDescent="0.35">
      <c r="A42" s="44" t="s">
        <v>43</v>
      </c>
      <c r="B42" s="45">
        <v>26</v>
      </c>
      <c r="C42" s="45">
        <v>7</v>
      </c>
      <c r="D42" s="45">
        <v>33</v>
      </c>
      <c r="F42" s="27" t="s">
        <v>108</v>
      </c>
      <c r="G42" s="39">
        <v>0</v>
      </c>
      <c r="H42" s="21"/>
      <c r="I42" s="35"/>
    </row>
    <row r="43" spans="1:9" ht="15.5" x14ac:dyDescent="0.35">
      <c r="A43" s="44" t="s">
        <v>44</v>
      </c>
      <c r="B43" s="45">
        <v>4</v>
      </c>
      <c r="C43" s="45">
        <v>0</v>
      </c>
      <c r="D43" s="45">
        <v>4</v>
      </c>
      <c r="F43" s="27" t="s">
        <v>99</v>
      </c>
      <c r="G43" s="39">
        <f>SUM(D47,D49:D52,D55,D59:D61)</f>
        <v>6568</v>
      </c>
      <c r="H43" s="21"/>
      <c r="I43" s="35"/>
    </row>
    <row r="44" spans="1:9" x14ac:dyDescent="0.35">
      <c r="A44" s="44" t="s">
        <v>45</v>
      </c>
      <c r="B44" s="45">
        <v>266</v>
      </c>
      <c r="C44" s="45">
        <v>66</v>
      </c>
      <c r="D44" s="45">
        <v>332</v>
      </c>
      <c r="F44" s="29" t="s">
        <v>109</v>
      </c>
      <c r="G44" s="42">
        <f>SUM(D70:D71,D73:D75)</f>
        <v>1280</v>
      </c>
      <c r="H44" s="24"/>
      <c r="I44" s="35"/>
    </row>
    <row r="45" spans="1:9" x14ac:dyDescent="0.35">
      <c r="A45" s="44" t="s">
        <v>46</v>
      </c>
      <c r="B45" s="45">
        <v>6</v>
      </c>
      <c r="C45" s="45">
        <v>0</v>
      </c>
      <c r="D45" s="45">
        <v>6</v>
      </c>
      <c r="F45" s="27" t="s">
        <v>110</v>
      </c>
      <c r="G45" s="39">
        <f>SUM(D62:D63)</f>
        <v>172</v>
      </c>
      <c r="H45" s="24"/>
      <c r="I45" s="35"/>
    </row>
    <row r="46" spans="1:9" x14ac:dyDescent="0.35">
      <c r="A46" s="44" t="s">
        <v>47</v>
      </c>
      <c r="B46" s="45">
        <v>9</v>
      </c>
      <c r="C46" s="45">
        <v>0</v>
      </c>
      <c r="D46" s="45">
        <v>9</v>
      </c>
      <c r="F46" s="16"/>
      <c r="G46" s="20">
        <f>SUM(G41:G45)</f>
        <v>8020</v>
      </c>
      <c r="H46" s="43">
        <f>SUM(G11,G17,G23)-SUM(D5,D6:D8,D12:D26)</f>
        <v>8020</v>
      </c>
      <c r="I46" s="14" t="s">
        <v>111</v>
      </c>
    </row>
    <row r="47" spans="1:9" ht="15.5" x14ac:dyDescent="0.35">
      <c r="A47" s="52" t="s">
        <v>48</v>
      </c>
      <c r="B47" s="53">
        <v>728</v>
      </c>
      <c r="C47" s="53">
        <v>295</v>
      </c>
      <c r="D47" s="53">
        <v>1023</v>
      </c>
      <c r="F47" s="24"/>
      <c r="G47" s="24"/>
      <c r="H47" s="24"/>
      <c r="I47" s="10"/>
    </row>
    <row r="48" spans="1:9" x14ac:dyDescent="0.35">
      <c r="A48" s="44" t="s">
        <v>49</v>
      </c>
      <c r="B48" s="45">
        <v>141</v>
      </c>
      <c r="C48" s="45">
        <v>3</v>
      </c>
      <c r="D48" s="45">
        <v>144</v>
      </c>
    </row>
    <row r="49" spans="1:4" x14ac:dyDescent="0.35">
      <c r="A49" s="52" t="s">
        <v>50</v>
      </c>
      <c r="B49" s="53">
        <v>98</v>
      </c>
      <c r="C49" s="53">
        <v>29</v>
      </c>
      <c r="D49" s="53">
        <v>127</v>
      </c>
    </row>
    <row r="50" spans="1:4" x14ac:dyDescent="0.35">
      <c r="A50" s="52" t="s">
        <v>51</v>
      </c>
      <c r="B50" s="53">
        <v>685</v>
      </c>
      <c r="C50" s="53">
        <v>143</v>
      </c>
      <c r="D50" s="53">
        <v>828</v>
      </c>
    </row>
    <row r="51" spans="1:4" x14ac:dyDescent="0.35">
      <c r="A51" s="52" t="s">
        <v>52</v>
      </c>
      <c r="B51" s="53">
        <v>21</v>
      </c>
      <c r="C51" s="53">
        <v>0</v>
      </c>
      <c r="D51" s="53">
        <v>21</v>
      </c>
    </row>
    <row r="52" spans="1:4" x14ac:dyDescent="0.35">
      <c r="A52" s="52" t="s">
        <v>53</v>
      </c>
      <c r="B52" s="53">
        <v>165</v>
      </c>
      <c r="C52" s="53">
        <v>47</v>
      </c>
      <c r="D52" s="53">
        <v>212</v>
      </c>
    </row>
    <row r="53" spans="1:4" x14ac:dyDescent="0.35">
      <c r="A53" s="44" t="s">
        <v>54</v>
      </c>
      <c r="B53" s="45">
        <v>2</v>
      </c>
      <c r="C53" s="45">
        <v>0</v>
      </c>
      <c r="D53" s="45">
        <v>2</v>
      </c>
    </row>
    <row r="54" spans="1:4" x14ac:dyDescent="0.35">
      <c r="A54" s="44" t="s">
        <v>55</v>
      </c>
      <c r="B54" s="45">
        <v>35</v>
      </c>
      <c r="C54" s="45">
        <v>0</v>
      </c>
      <c r="D54" s="45">
        <v>35</v>
      </c>
    </row>
    <row r="55" spans="1:4" x14ac:dyDescent="0.35">
      <c r="A55" s="52" t="s">
        <v>56</v>
      </c>
      <c r="B55" s="53">
        <v>3129</v>
      </c>
      <c r="C55" s="53">
        <v>688</v>
      </c>
      <c r="D55" s="53">
        <v>3817</v>
      </c>
    </row>
    <row r="56" spans="1:4" x14ac:dyDescent="0.35">
      <c r="A56" s="44" t="s">
        <v>57</v>
      </c>
      <c r="B56" s="45">
        <v>21</v>
      </c>
      <c r="C56" s="45">
        <v>2</v>
      </c>
      <c r="D56" s="45">
        <v>23</v>
      </c>
    </row>
    <row r="57" spans="1:4" x14ac:dyDescent="0.35">
      <c r="A57" s="44" t="s">
        <v>58</v>
      </c>
      <c r="B57" s="45">
        <v>17</v>
      </c>
      <c r="C57" s="45">
        <v>10</v>
      </c>
      <c r="D57" s="45">
        <v>27</v>
      </c>
    </row>
    <row r="58" spans="1:4" x14ac:dyDescent="0.35">
      <c r="A58" s="44" t="s">
        <v>59</v>
      </c>
      <c r="B58" s="45">
        <v>419</v>
      </c>
      <c r="C58" s="45">
        <v>471</v>
      </c>
      <c r="D58" s="45">
        <v>890</v>
      </c>
    </row>
    <row r="59" spans="1:4" x14ac:dyDescent="0.35">
      <c r="A59" s="52" t="s">
        <v>60</v>
      </c>
      <c r="B59" s="53">
        <v>0</v>
      </c>
      <c r="C59" s="53">
        <v>0</v>
      </c>
      <c r="D59" s="53">
        <v>0</v>
      </c>
    </row>
    <row r="60" spans="1:4" x14ac:dyDescent="0.35">
      <c r="A60" s="52" t="s">
        <v>61</v>
      </c>
      <c r="B60" s="53">
        <v>348</v>
      </c>
      <c r="C60" s="53">
        <v>189</v>
      </c>
      <c r="D60" s="53">
        <v>537</v>
      </c>
    </row>
    <row r="61" spans="1:4" x14ac:dyDescent="0.35">
      <c r="A61" s="52" t="s">
        <v>62</v>
      </c>
      <c r="B61" s="53">
        <v>2</v>
      </c>
      <c r="C61" s="53">
        <v>1</v>
      </c>
      <c r="D61" s="53">
        <v>3</v>
      </c>
    </row>
    <row r="62" spans="1:4" x14ac:dyDescent="0.35">
      <c r="A62" s="52" t="s">
        <v>63</v>
      </c>
      <c r="B62" s="53">
        <v>0</v>
      </c>
      <c r="C62" s="53">
        <v>0</v>
      </c>
      <c r="D62" s="53">
        <v>0</v>
      </c>
    </row>
    <row r="63" spans="1:4" x14ac:dyDescent="0.35">
      <c r="A63" s="52" t="s">
        <v>64</v>
      </c>
      <c r="B63" s="53">
        <v>141</v>
      </c>
      <c r="C63" s="53">
        <v>31</v>
      </c>
      <c r="D63" s="53">
        <v>172</v>
      </c>
    </row>
    <row r="64" spans="1:4" x14ac:dyDescent="0.35">
      <c r="A64" s="44" t="s">
        <v>65</v>
      </c>
      <c r="B64" s="45">
        <v>6</v>
      </c>
      <c r="C64" s="45">
        <v>1</v>
      </c>
      <c r="D64" s="45">
        <v>7</v>
      </c>
    </row>
    <row r="65" spans="1:4" x14ac:dyDescent="0.35">
      <c r="A65" s="3" t="s">
        <v>66</v>
      </c>
      <c r="B65" s="4">
        <v>18</v>
      </c>
      <c r="C65" s="4">
        <v>1</v>
      </c>
      <c r="D65" s="4">
        <v>19</v>
      </c>
    </row>
    <row r="66" spans="1:4" x14ac:dyDescent="0.35">
      <c r="A66" s="48" t="s">
        <v>67</v>
      </c>
      <c r="B66" s="49">
        <v>0</v>
      </c>
      <c r="C66" s="49">
        <v>0</v>
      </c>
      <c r="D66" s="49">
        <v>0</v>
      </c>
    </row>
    <row r="67" spans="1:4" x14ac:dyDescent="0.35">
      <c r="A67" s="48" t="s">
        <v>68</v>
      </c>
      <c r="B67" s="49">
        <v>0</v>
      </c>
      <c r="C67" s="49">
        <v>0</v>
      </c>
      <c r="D67" s="49">
        <v>0</v>
      </c>
    </row>
    <row r="68" spans="1:4" x14ac:dyDescent="0.35">
      <c r="A68" s="3" t="s">
        <v>69</v>
      </c>
      <c r="B68" s="4">
        <v>263</v>
      </c>
      <c r="C68" s="4">
        <v>265</v>
      </c>
      <c r="D68" s="4">
        <v>528</v>
      </c>
    </row>
    <row r="69" spans="1:4" x14ac:dyDescent="0.35">
      <c r="A69" s="48" t="s">
        <v>70</v>
      </c>
      <c r="B69" s="49">
        <v>20</v>
      </c>
      <c r="C69" s="49">
        <v>0</v>
      </c>
      <c r="D69" s="49">
        <v>20</v>
      </c>
    </row>
    <row r="70" spans="1:4" x14ac:dyDescent="0.35">
      <c r="A70" s="56" t="s">
        <v>71</v>
      </c>
      <c r="B70" s="57">
        <v>28</v>
      </c>
      <c r="C70" s="57">
        <v>5</v>
      </c>
      <c r="D70" s="57">
        <v>33</v>
      </c>
    </row>
    <row r="71" spans="1:4" x14ac:dyDescent="0.35">
      <c r="A71" s="56" t="s">
        <v>72</v>
      </c>
      <c r="B71" s="57">
        <v>676</v>
      </c>
      <c r="C71" s="57">
        <v>183</v>
      </c>
      <c r="D71" s="57">
        <v>859</v>
      </c>
    </row>
    <row r="72" spans="1:4" x14ac:dyDescent="0.35">
      <c r="A72" s="50" t="s">
        <v>73</v>
      </c>
      <c r="B72" s="51">
        <v>149</v>
      </c>
      <c r="C72" s="51">
        <v>59</v>
      </c>
      <c r="D72" s="51">
        <v>208</v>
      </c>
    </row>
    <row r="73" spans="1:4" x14ac:dyDescent="0.35">
      <c r="A73" s="56" t="s">
        <v>74</v>
      </c>
      <c r="B73" s="57">
        <v>28</v>
      </c>
      <c r="C73" s="57">
        <v>5</v>
      </c>
      <c r="D73" s="57">
        <v>33</v>
      </c>
    </row>
    <row r="74" spans="1:4" x14ac:dyDescent="0.35">
      <c r="A74" s="56" t="s">
        <v>75</v>
      </c>
      <c r="B74" s="57">
        <v>99</v>
      </c>
      <c r="C74" s="57">
        <v>24</v>
      </c>
      <c r="D74" s="57">
        <v>123</v>
      </c>
    </row>
    <row r="75" spans="1:4" x14ac:dyDescent="0.35">
      <c r="A75" s="56" t="s">
        <v>76</v>
      </c>
      <c r="B75" s="57">
        <v>145</v>
      </c>
      <c r="C75" s="57">
        <v>87</v>
      </c>
      <c r="D75" s="57">
        <v>232</v>
      </c>
    </row>
    <row r="76" spans="1:4" x14ac:dyDescent="0.35">
      <c r="A76" s="48" t="s">
        <v>77</v>
      </c>
      <c r="B76" s="49">
        <v>4</v>
      </c>
      <c r="C76" s="49">
        <v>0</v>
      </c>
      <c r="D76" s="49">
        <v>4</v>
      </c>
    </row>
    <row r="77" spans="1:4" x14ac:dyDescent="0.35">
      <c r="A77" s="48" t="s">
        <v>78</v>
      </c>
      <c r="B77" s="49">
        <v>128</v>
      </c>
      <c r="C77" s="49">
        <v>10</v>
      </c>
      <c r="D77" s="49">
        <v>138</v>
      </c>
    </row>
    <row r="78" spans="1:4" x14ac:dyDescent="0.35">
      <c r="A78" s="48" t="s">
        <v>79</v>
      </c>
      <c r="B78" s="49">
        <v>9</v>
      </c>
      <c r="C78" s="49">
        <v>1</v>
      </c>
      <c r="D78" s="49">
        <v>10</v>
      </c>
    </row>
    <row r="79" spans="1:4" x14ac:dyDescent="0.35">
      <c r="A79" s="48" t="s">
        <v>80</v>
      </c>
      <c r="B79" s="49">
        <v>1</v>
      </c>
      <c r="C79" s="49">
        <v>0</v>
      </c>
      <c r="D79" s="49">
        <v>1</v>
      </c>
    </row>
    <row r="80" spans="1:4" x14ac:dyDescent="0.35">
      <c r="A80" s="3" t="s">
        <v>81</v>
      </c>
      <c r="B80" s="4">
        <v>42759</v>
      </c>
      <c r="C80" s="4">
        <v>12522</v>
      </c>
      <c r="D80" s="4">
        <v>55281</v>
      </c>
    </row>
  </sheetData>
  <mergeCells count="7">
    <mergeCell ref="F31:G31"/>
    <mergeCell ref="A2:F2"/>
    <mergeCell ref="A1:F1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F47B3-CEB5-436C-B793-2A6D3EEFC4A4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8F082E5F-F066-4262-831C-4BFA9D8FAC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C2D1EB-8854-4729-AB47-F7FFFDAC3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Marla Sepnafski - WVLS</cp:lastModifiedBy>
  <dcterms:created xsi:type="dcterms:W3CDTF">2024-01-12T19:28:19Z</dcterms:created>
  <dcterms:modified xsi:type="dcterms:W3CDTF">2024-01-15T18:08:45Z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