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8" documentId="8_{2A661CF0-E503-4A7B-B1BF-0DD60707F9BD}" xr6:coauthVersionLast="47" xr6:coauthVersionMax="47" xr10:uidLastSave="{790E6507-85DC-4B04-814C-65FFEA665B85}"/>
  <bookViews>
    <workbookView xWindow="28680" yWindow="75" windowWidth="29040" windowHeight="15720" xr2:uid="{89989448-A4D2-4C61-8C90-BD9123E9B439}"/>
  </bookViews>
  <sheets>
    <sheet name="Sheet1" sheetId="1" r:id="rId1"/>
  </sheets>
  <definedNames>
    <definedName name="_xlnm._FilterDatabase" localSheetId="0" hidden="1">Sheet1!$A$3:$D$60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G45" i="1"/>
  <c r="G46" i="1" s="1"/>
  <c r="G43" i="1"/>
  <c r="J42" i="1"/>
  <c r="G41" i="1"/>
  <c r="I25" i="1"/>
  <c r="I23" i="1"/>
  <c r="I21" i="1"/>
  <c r="I19" i="1"/>
  <c r="I17" i="1"/>
  <c r="I15" i="1"/>
  <c r="G11" i="1"/>
  <c r="G28" i="1"/>
  <c r="G23" i="1"/>
  <c r="G22" i="1"/>
  <c r="G17" i="1"/>
  <c r="G16" i="1"/>
  <c r="G10" i="1"/>
  <c r="H7" i="1"/>
  <c r="H6" i="1"/>
  <c r="H5" i="1"/>
  <c r="H4" i="1"/>
  <c r="H3" i="1"/>
  <c r="I27" i="1"/>
  <c r="G24" i="1" l="1"/>
  <c r="G18" i="1"/>
  <c r="G12" i="1"/>
  <c r="H8" i="1"/>
  <c r="G34" i="1" l="1"/>
</calcChain>
</file>

<file path=xl/sharedStrings.xml><?xml version="1.0" encoding="utf-8"?>
<sst xmlns="http://schemas.openxmlformats.org/spreadsheetml/2006/main" count="103" uniqueCount="91">
  <si>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</si>
  <si>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</si>
  <si>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</si>
  <si>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</si>
  <si>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</si>
  <si>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</si>
  <si>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Cc-Foster, twnshp of</t>
  </si>
  <si>
    <t>Ccl-Owen, city of</t>
  </si>
  <si>
    <t>Cc-Reseburg, twnshp of</t>
  </si>
  <si>
    <t>Fc-Crandon, twnshp of</t>
  </si>
  <si>
    <t>Fcl-Crandon, city of</t>
  </si>
  <si>
    <t>Fc-Hiles, twnshp of</t>
  </si>
  <si>
    <t>Fcl-Laona, twnshp of</t>
  </si>
  <si>
    <t>Fc-Lincoln, twnshp of</t>
  </si>
  <si>
    <t>Lcl-Antigo, city of</t>
  </si>
  <si>
    <t>Lcl-Elcho, twnshp of</t>
  </si>
  <si>
    <t>Lcl-Neva, twnshp of</t>
  </si>
  <si>
    <t>Lcl-Wolf River, twnshp of</t>
  </si>
  <si>
    <t>Lil-Merrill, city of</t>
  </si>
  <si>
    <t>Li-King, twnshp of</t>
  </si>
  <si>
    <t>Li-Merrill, twnshp of</t>
  </si>
  <si>
    <t>Mcl-Bergen, twnshp of</t>
  </si>
  <si>
    <t>Mcl-Cleveland, twnshp of</t>
  </si>
  <si>
    <t>Mcl-Ringle, twnshp of</t>
  </si>
  <si>
    <t>Mcl-Schofield, city of</t>
  </si>
  <si>
    <t>Mcl-Spencer, twnshp of</t>
  </si>
  <si>
    <t>Mcl-Wausau, city of</t>
  </si>
  <si>
    <t>Mcl-Weston, village of</t>
  </si>
  <si>
    <t>Oc-Cassian, twnshp of</t>
  </si>
  <si>
    <t>Ocl-Crescent, twnshp of</t>
  </si>
  <si>
    <t>Oc-Monico, twnshp of</t>
  </si>
  <si>
    <t>Ocl-Minocqua, twnshp of</t>
  </si>
  <si>
    <t>Ocl-Newbold, twnshp of</t>
  </si>
  <si>
    <t>Oc-Nokomis, twnshp of</t>
  </si>
  <si>
    <t>Ocl-Pelican, twnshp of</t>
  </si>
  <si>
    <t>Oc-Piehl, twnshp of</t>
  </si>
  <si>
    <t>Ocl-Pine Lake, twnshp of</t>
  </si>
  <si>
    <t>Ocl-Rhinelander, city of</t>
  </si>
  <si>
    <t>Oc-Sugar Camp, twnshp of</t>
  </si>
  <si>
    <t>Oc-Stella, twnshp of</t>
  </si>
  <si>
    <t>Ocl-Three Lakes, twnshp of</t>
  </si>
  <si>
    <t>Oc-Woodruff, twnshp of</t>
  </si>
  <si>
    <t>Tcl-Medford, city of</t>
  </si>
  <si>
    <t>Tc-Chelsea, twnshp of</t>
  </si>
  <si>
    <t>Tc-Ford, twnshp of</t>
  </si>
  <si>
    <t>Tc-Holway, twnshp of</t>
  </si>
  <si>
    <t>WVLS Cataloging</t>
  </si>
  <si>
    <t>WI-Ashland County</t>
  </si>
  <si>
    <t>Interlibrary Loan</t>
  </si>
  <si>
    <t>Prcl-Ogema, twnshp of</t>
  </si>
  <si>
    <t>Vc-Arbor Vitae, twnshp of</t>
  </si>
  <si>
    <t>Vcl-Cloverland, twnshp of</t>
  </si>
  <si>
    <t>Vcl-Conover, twnshp of</t>
  </si>
  <si>
    <t>Vcl-Eagle River, twnshp of</t>
  </si>
  <si>
    <t>Vcl-Lac Du Flambeau, twnshp of</t>
  </si>
  <si>
    <t>Vcl-Lincoln, twnshp of</t>
  </si>
  <si>
    <t>Vcl-Phelps, twnshp of</t>
  </si>
  <si>
    <t>Vcl-Plum Lake-Sayner, twnshp of</t>
  </si>
  <si>
    <t>Vcl-St. Germain, twnshp of</t>
  </si>
  <si>
    <t>Vcl-Washington, twnshp of</t>
  </si>
  <si>
    <t>Wocl-Wisconsin Rapids, city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</si>
  <si>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</si>
  <si>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</si>
  <si>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</si>
  <si>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</si>
  <si>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</si>
  <si>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</si>
  <si>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</si>
  <si>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</si>
  <si>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</si>
  <si>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</si>
  <si>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</si>
  <si>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</si>
  <si>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</si>
  <si>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</si>
  <si>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</si>
  <si>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</si>
  <si>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</si>
  <si>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>Lincoln</t>
  </si>
  <si>
    <t>Marathon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</si>
  <si>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</si>
  <si>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</si>
  <si>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</si>
  <si>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</si>
  <si>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</si>
  <si>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</si>
  <si>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Circulations to Langlade County residents who reside outside the city of Antigo</t>
  </si>
  <si>
    <t>Price</t>
  </si>
  <si>
    <t>Vilas</t>
  </si>
  <si>
    <t>All W/O minus Oneida, Clark, Marathon, Taylor</t>
  </si>
  <si>
    <t>THREE LAKES - DEMMER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</si>
</sst>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right" wrapText="1"/>
    </xf>
    <xf numFmtId="164" fontId="6" fillId="0" borderId="0" xfId="1" applyNumberFormat="1" applyFont="1" applyAlignment="1">
      <alignment vertical="center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right"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right"/>
    </xf>
    <xf numFmtId="165" fontId="4" fillId="0" borderId="0" xfId="1" applyNumberFormat="1" applyFon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righ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righ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righ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right"/>
    </xf>
    <xf numFmtId="164" fontId="7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4" borderId="0" xfId="1" applyNumberFormat="1" applyFont="1" applyFill="1" applyAlignment="1">
      <alignment horizontal="right"/>
    </xf>
    <xf numFmtId="0" fontId="9" fillId="2" borderId="0" xfId="1" applyFont="1" applyFill="1" applyAlignment="1">
      <alignment horizontal="left" wrapText="1"/>
    </xf>
    <xf numFmtId="164" fontId="8" fillId="5" borderId="0" xfId="1" applyNumberFormat="1" applyFont="1" applyFill="1" applyAlignment="1">
      <alignment horizontal="right"/>
    </xf>
    <xf numFmtId="164" fontId="8" fillId="5" borderId="1" xfId="1" applyNumberFormat="1" applyFont="1" applyFill="1" applyBorder="1" applyAlignment="1">
      <alignment horizontal="right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9" fillId="5" borderId="0" xfId="0" applyFont="1" applyFill="1" applyAlignment="1">
      <alignment horizontal="left"/>
    </xf>
    <xf numFmtId="164" fontId="9" fillId="5" borderId="0" xfId="0" applyNumberFormat="1" applyFont="1" applyFill="1"/>
    <xf numFmtId="0" fontId="4" fillId="8" borderId="0" xfId="0" applyFont="1" applyFill="1" applyAlignment="1">
      <alignment horizontal="left"/>
    </xf>
    <xf numFmtId="164" fontId="4" fillId="8" borderId="0" xfId="0" applyNumberFormat="1" applyFont="1" applyFill="1"/>
    <xf numFmtId="164" fontId="9" fillId="2" borderId="0" xfId="1" applyNumberFormat="1" applyFont="1" applyFill="1" applyAlignment="1">
      <alignment horizontal="right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BEB61588-56BF-43F7-B007-4D4FD6DF1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3513-AED7-481D-94BD-483D4BB7A055}">
  <dimension ref="A1:IQ60"/>
  <sheetViews>
    <sheetView tabSelected="1" topLeftCell="A7" workbookViewId="0">
      <selection activeCell="K19" sqref="K19"/>
    </sheetView>
  </sheetViews>
  <sheetFormatPr defaultRowHeight="14.5" x14ac:dyDescent="0.35"/>
  <cols>
    <col min="1" max="1" width="15.6328125" style="3" bestFit="1" customWidth="1"/>
    <col min="2" max="4" width="10.81640625" style="4" bestFit="1" customWidth="1"/>
    <col min="5" max="5" width="10.90625" style="6" bestFit="1" customWidth="1"/>
    <col min="6" max="6" width="59.1796875" style="6" bestFit="1" customWidth="1"/>
    <col min="7" max="8" width="10.90625" style="6" bestFit="1" customWidth="1"/>
    <col min="9" max="9" width="32.90625" style="6" customWidth="1"/>
    <col min="10" max="251" width="10.90625" style="6" bestFit="1" customWidth="1"/>
    <col min="252" max="252" width="15.6328125" bestFit="1" customWidth="1"/>
    <col min="253" max="260" width="10.81640625" bestFit="1" customWidth="1"/>
    <col min="261" max="507" width="10.90625" bestFit="1" customWidth="1"/>
    <col min="508" max="508" width="15.6328125" bestFit="1" customWidth="1"/>
    <col min="509" max="516" width="10.81640625" bestFit="1" customWidth="1"/>
    <col min="517" max="763" width="10.90625" bestFit="1" customWidth="1"/>
    <col min="764" max="764" width="15.6328125" bestFit="1" customWidth="1"/>
    <col min="765" max="772" width="10.81640625" bestFit="1" customWidth="1"/>
    <col min="773" max="1019" width="10.90625" bestFit="1" customWidth="1"/>
    <col min="1020" max="1020" width="15.6328125" bestFit="1" customWidth="1"/>
    <col min="1021" max="1028" width="10.81640625" bestFit="1" customWidth="1"/>
    <col min="1029" max="1275" width="10.90625" bestFit="1" customWidth="1"/>
    <col min="1276" max="1276" width="15.6328125" bestFit="1" customWidth="1"/>
    <col min="1277" max="1284" width="10.81640625" bestFit="1" customWidth="1"/>
    <col min="1285" max="1531" width="10.90625" bestFit="1" customWidth="1"/>
    <col min="1532" max="1532" width="15.6328125" bestFit="1" customWidth="1"/>
    <col min="1533" max="1540" width="10.81640625" bestFit="1" customWidth="1"/>
    <col min="1541" max="1787" width="10.90625" bestFit="1" customWidth="1"/>
    <col min="1788" max="1788" width="15.6328125" bestFit="1" customWidth="1"/>
    <col min="1789" max="1796" width="10.81640625" bestFit="1" customWidth="1"/>
    <col min="1797" max="2043" width="10.90625" bestFit="1" customWidth="1"/>
    <col min="2044" max="2044" width="15.6328125" bestFit="1" customWidth="1"/>
    <col min="2045" max="2052" width="10.81640625" bestFit="1" customWidth="1"/>
    <col min="2053" max="2299" width="10.90625" bestFit="1" customWidth="1"/>
    <col min="2300" max="2300" width="15.6328125" bestFit="1" customWidth="1"/>
    <col min="2301" max="2308" width="10.81640625" bestFit="1" customWidth="1"/>
    <col min="2309" max="2555" width="10.90625" bestFit="1" customWidth="1"/>
    <col min="2556" max="2556" width="15.6328125" bestFit="1" customWidth="1"/>
    <col min="2557" max="2564" width="10.81640625" bestFit="1" customWidth="1"/>
    <col min="2565" max="2811" width="10.90625" bestFit="1" customWidth="1"/>
    <col min="2812" max="2812" width="15.6328125" bestFit="1" customWidth="1"/>
    <col min="2813" max="2820" width="10.81640625" bestFit="1" customWidth="1"/>
    <col min="2821" max="3067" width="10.90625" bestFit="1" customWidth="1"/>
    <col min="3068" max="3068" width="15.6328125" bestFit="1" customWidth="1"/>
    <col min="3069" max="3076" width="10.81640625" bestFit="1" customWidth="1"/>
    <col min="3077" max="3323" width="10.90625" bestFit="1" customWidth="1"/>
    <col min="3324" max="3324" width="15.6328125" bestFit="1" customWidth="1"/>
    <col min="3325" max="3332" width="10.81640625" bestFit="1" customWidth="1"/>
    <col min="3333" max="3579" width="10.90625" bestFit="1" customWidth="1"/>
    <col min="3580" max="3580" width="15.6328125" bestFit="1" customWidth="1"/>
    <col min="3581" max="3588" width="10.81640625" bestFit="1" customWidth="1"/>
    <col min="3589" max="3835" width="10.90625" bestFit="1" customWidth="1"/>
    <col min="3836" max="3836" width="15.6328125" bestFit="1" customWidth="1"/>
    <col min="3837" max="3844" width="10.81640625" bestFit="1" customWidth="1"/>
    <col min="3845" max="4091" width="10.90625" bestFit="1" customWidth="1"/>
    <col min="4092" max="4092" width="15.6328125" bestFit="1" customWidth="1"/>
    <col min="4093" max="4100" width="10.81640625" bestFit="1" customWidth="1"/>
    <col min="4101" max="4347" width="10.90625" bestFit="1" customWidth="1"/>
    <col min="4348" max="4348" width="15.6328125" bestFit="1" customWidth="1"/>
    <col min="4349" max="4356" width="10.81640625" bestFit="1" customWidth="1"/>
    <col min="4357" max="4603" width="10.90625" bestFit="1" customWidth="1"/>
    <col min="4604" max="4604" width="15.6328125" bestFit="1" customWidth="1"/>
    <col min="4605" max="4612" width="10.81640625" bestFit="1" customWidth="1"/>
    <col min="4613" max="4859" width="10.90625" bestFit="1" customWidth="1"/>
    <col min="4860" max="4860" width="15.6328125" bestFit="1" customWidth="1"/>
    <col min="4861" max="4868" width="10.81640625" bestFit="1" customWidth="1"/>
    <col min="4869" max="5115" width="10.90625" bestFit="1" customWidth="1"/>
    <col min="5116" max="5116" width="15.6328125" bestFit="1" customWidth="1"/>
    <col min="5117" max="5124" width="10.81640625" bestFit="1" customWidth="1"/>
    <col min="5125" max="5371" width="10.90625" bestFit="1" customWidth="1"/>
    <col min="5372" max="5372" width="15.6328125" bestFit="1" customWidth="1"/>
    <col min="5373" max="5380" width="10.81640625" bestFit="1" customWidth="1"/>
    <col min="5381" max="5627" width="10.90625" bestFit="1" customWidth="1"/>
    <col min="5628" max="5628" width="15.6328125" bestFit="1" customWidth="1"/>
    <col min="5629" max="5636" width="10.81640625" bestFit="1" customWidth="1"/>
    <col min="5637" max="5883" width="10.90625" bestFit="1" customWidth="1"/>
    <col min="5884" max="5884" width="15.6328125" bestFit="1" customWidth="1"/>
    <col min="5885" max="5892" width="10.81640625" bestFit="1" customWidth="1"/>
    <col min="5893" max="6139" width="10.90625" bestFit="1" customWidth="1"/>
    <col min="6140" max="6140" width="15.6328125" bestFit="1" customWidth="1"/>
    <col min="6141" max="6148" width="10.81640625" bestFit="1" customWidth="1"/>
    <col min="6149" max="6395" width="10.90625" bestFit="1" customWidth="1"/>
    <col min="6396" max="6396" width="15.6328125" bestFit="1" customWidth="1"/>
    <col min="6397" max="6404" width="10.81640625" bestFit="1" customWidth="1"/>
    <col min="6405" max="6651" width="10.90625" bestFit="1" customWidth="1"/>
    <col min="6652" max="6652" width="15.6328125" bestFit="1" customWidth="1"/>
    <col min="6653" max="6660" width="10.81640625" bestFit="1" customWidth="1"/>
    <col min="6661" max="6907" width="10.90625" bestFit="1" customWidth="1"/>
    <col min="6908" max="6908" width="15.6328125" bestFit="1" customWidth="1"/>
    <col min="6909" max="6916" width="10.81640625" bestFit="1" customWidth="1"/>
    <col min="6917" max="7163" width="10.90625" bestFit="1" customWidth="1"/>
    <col min="7164" max="7164" width="15.6328125" bestFit="1" customWidth="1"/>
    <col min="7165" max="7172" width="10.81640625" bestFit="1" customWidth="1"/>
    <col min="7173" max="7419" width="10.90625" bestFit="1" customWidth="1"/>
    <col min="7420" max="7420" width="15.6328125" bestFit="1" customWidth="1"/>
    <col min="7421" max="7428" width="10.81640625" bestFit="1" customWidth="1"/>
    <col min="7429" max="7675" width="10.90625" bestFit="1" customWidth="1"/>
    <col min="7676" max="7676" width="15.6328125" bestFit="1" customWidth="1"/>
    <col min="7677" max="7684" width="10.81640625" bestFit="1" customWidth="1"/>
    <col min="7685" max="7931" width="10.90625" bestFit="1" customWidth="1"/>
    <col min="7932" max="7932" width="15.6328125" bestFit="1" customWidth="1"/>
    <col min="7933" max="7940" width="10.81640625" bestFit="1" customWidth="1"/>
    <col min="7941" max="8187" width="10.90625" bestFit="1" customWidth="1"/>
    <col min="8188" max="8188" width="15.6328125" bestFit="1" customWidth="1"/>
    <col min="8189" max="8196" width="10.81640625" bestFit="1" customWidth="1"/>
    <col min="8197" max="8443" width="10.90625" bestFit="1" customWidth="1"/>
    <col min="8444" max="8444" width="15.6328125" bestFit="1" customWidth="1"/>
    <col min="8445" max="8452" width="10.81640625" bestFit="1" customWidth="1"/>
    <col min="8453" max="8699" width="10.90625" bestFit="1" customWidth="1"/>
    <col min="8700" max="8700" width="15.6328125" bestFit="1" customWidth="1"/>
    <col min="8701" max="8708" width="10.81640625" bestFit="1" customWidth="1"/>
    <col min="8709" max="8955" width="10.90625" bestFit="1" customWidth="1"/>
    <col min="8956" max="8956" width="15.6328125" bestFit="1" customWidth="1"/>
    <col min="8957" max="8964" width="10.81640625" bestFit="1" customWidth="1"/>
    <col min="8965" max="9211" width="10.90625" bestFit="1" customWidth="1"/>
    <col min="9212" max="9212" width="15.6328125" bestFit="1" customWidth="1"/>
    <col min="9213" max="9220" width="10.81640625" bestFit="1" customWidth="1"/>
    <col min="9221" max="9467" width="10.90625" bestFit="1" customWidth="1"/>
    <col min="9468" max="9468" width="15.6328125" bestFit="1" customWidth="1"/>
    <col min="9469" max="9476" width="10.81640625" bestFit="1" customWidth="1"/>
    <col min="9477" max="9723" width="10.90625" bestFit="1" customWidth="1"/>
    <col min="9724" max="9724" width="15.6328125" bestFit="1" customWidth="1"/>
    <col min="9725" max="9732" width="10.81640625" bestFit="1" customWidth="1"/>
    <col min="9733" max="9979" width="10.90625" bestFit="1" customWidth="1"/>
    <col min="9980" max="9980" width="15.6328125" bestFit="1" customWidth="1"/>
    <col min="9981" max="9988" width="10.81640625" bestFit="1" customWidth="1"/>
    <col min="9989" max="10235" width="10.90625" bestFit="1" customWidth="1"/>
    <col min="10236" max="10236" width="15.6328125" bestFit="1" customWidth="1"/>
    <col min="10237" max="10244" width="10.81640625" bestFit="1" customWidth="1"/>
    <col min="10245" max="10491" width="10.90625" bestFit="1" customWidth="1"/>
    <col min="10492" max="10492" width="15.6328125" bestFit="1" customWidth="1"/>
    <col min="10493" max="10500" width="10.81640625" bestFit="1" customWidth="1"/>
    <col min="10501" max="10747" width="10.90625" bestFit="1" customWidth="1"/>
    <col min="10748" max="10748" width="15.6328125" bestFit="1" customWidth="1"/>
    <col min="10749" max="10756" width="10.81640625" bestFit="1" customWidth="1"/>
    <col min="10757" max="11003" width="10.90625" bestFit="1" customWidth="1"/>
    <col min="11004" max="11004" width="15.6328125" bestFit="1" customWidth="1"/>
    <col min="11005" max="11012" width="10.81640625" bestFit="1" customWidth="1"/>
    <col min="11013" max="11259" width="10.90625" bestFit="1" customWidth="1"/>
    <col min="11260" max="11260" width="15.6328125" bestFit="1" customWidth="1"/>
    <col min="11261" max="11268" width="10.81640625" bestFit="1" customWidth="1"/>
    <col min="11269" max="11515" width="10.90625" bestFit="1" customWidth="1"/>
    <col min="11516" max="11516" width="15.6328125" bestFit="1" customWidth="1"/>
    <col min="11517" max="11524" width="10.81640625" bestFit="1" customWidth="1"/>
    <col min="11525" max="11771" width="10.90625" bestFit="1" customWidth="1"/>
    <col min="11772" max="11772" width="15.6328125" bestFit="1" customWidth="1"/>
    <col min="11773" max="11780" width="10.81640625" bestFit="1" customWidth="1"/>
    <col min="11781" max="12027" width="10.90625" bestFit="1" customWidth="1"/>
    <col min="12028" max="12028" width="15.6328125" bestFit="1" customWidth="1"/>
    <col min="12029" max="12036" width="10.81640625" bestFit="1" customWidth="1"/>
    <col min="12037" max="12283" width="10.90625" bestFit="1" customWidth="1"/>
    <col min="12284" max="12284" width="15.6328125" bestFit="1" customWidth="1"/>
    <col min="12285" max="12292" width="10.81640625" bestFit="1" customWidth="1"/>
    <col min="12293" max="12539" width="10.90625" bestFit="1" customWidth="1"/>
    <col min="12540" max="12540" width="15.6328125" bestFit="1" customWidth="1"/>
    <col min="12541" max="12548" width="10.81640625" bestFit="1" customWidth="1"/>
    <col min="12549" max="12795" width="10.90625" bestFit="1" customWidth="1"/>
    <col min="12796" max="12796" width="15.6328125" bestFit="1" customWidth="1"/>
    <col min="12797" max="12804" width="10.81640625" bestFit="1" customWidth="1"/>
    <col min="12805" max="13051" width="10.90625" bestFit="1" customWidth="1"/>
    <col min="13052" max="13052" width="15.6328125" bestFit="1" customWidth="1"/>
    <col min="13053" max="13060" width="10.81640625" bestFit="1" customWidth="1"/>
    <col min="13061" max="13307" width="10.90625" bestFit="1" customWidth="1"/>
    <col min="13308" max="13308" width="15.6328125" bestFit="1" customWidth="1"/>
    <col min="13309" max="13316" width="10.81640625" bestFit="1" customWidth="1"/>
    <col min="13317" max="13563" width="10.90625" bestFit="1" customWidth="1"/>
    <col min="13564" max="13564" width="15.6328125" bestFit="1" customWidth="1"/>
    <col min="13565" max="13572" width="10.81640625" bestFit="1" customWidth="1"/>
    <col min="13573" max="13819" width="10.90625" bestFit="1" customWidth="1"/>
    <col min="13820" max="13820" width="15.6328125" bestFit="1" customWidth="1"/>
    <col min="13821" max="13828" width="10.81640625" bestFit="1" customWidth="1"/>
    <col min="13829" max="14075" width="10.90625" bestFit="1" customWidth="1"/>
    <col min="14076" max="14076" width="15.6328125" bestFit="1" customWidth="1"/>
    <col min="14077" max="14084" width="10.81640625" bestFit="1" customWidth="1"/>
    <col min="14085" max="14331" width="10.90625" bestFit="1" customWidth="1"/>
    <col min="14332" max="14332" width="15.6328125" bestFit="1" customWidth="1"/>
    <col min="14333" max="14340" width="10.81640625" bestFit="1" customWidth="1"/>
    <col min="14341" max="14587" width="10.90625" bestFit="1" customWidth="1"/>
    <col min="14588" max="14588" width="15.6328125" bestFit="1" customWidth="1"/>
    <col min="14589" max="14596" width="10.81640625" bestFit="1" customWidth="1"/>
    <col min="14597" max="14843" width="10.90625" bestFit="1" customWidth="1"/>
    <col min="14844" max="14844" width="15.6328125" bestFit="1" customWidth="1"/>
    <col min="14845" max="14852" width="10.81640625" bestFit="1" customWidth="1"/>
    <col min="14853" max="15099" width="10.90625" bestFit="1" customWidth="1"/>
    <col min="15100" max="15100" width="15.6328125" bestFit="1" customWidth="1"/>
    <col min="15101" max="15108" width="10.81640625" bestFit="1" customWidth="1"/>
    <col min="15109" max="15355" width="10.90625" bestFit="1" customWidth="1"/>
    <col min="15356" max="15356" width="15.6328125" bestFit="1" customWidth="1"/>
    <col min="15357" max="15364" width="10.81640625" bestFit="1" customWidth="1"/>
    <col min="15365" max="15611" width="10.90625" bestFit="1" customWidth="1"/>
    <col min="15612" max="15612" width="15.6328125" bestFit="1" customWidth="1"/>
    <col min="15613" max="15620" width="10.81640625" bestFit="1" customWidth="1"/>
    <col min="15621" max="15867" width="10.90625" bestFit="1" customWidth="1"/>
    <col min="15868" max="15868" width="15.6328125" bestFit="1" customWidth="1"/>
    <col min="15869" max="15876" width="10.81640625" bestFit="1" customWidth="1"/>
    <col min="15877" max="16123" width="10.90625" bestFit="1" customWidth="1"/>
    <col min="16124" max="16124" width="15.6328125" bestFit="1" customWidth="1"/>
    <col min="16125" max="16132" width="10.81640625" bestFit="1" customWidth="1"/>
    <col min="16133" max="16379" width="10.90625" bestFit="1" customWidth="1"/>
    <col min="16380" max="16384" width="10.90625" customWidth="1"/>
  </cols>
  <sheetData>
    <row r="1" spans="1:12" s="1" customFormat="1" ht="29.5" x14ac:dyDescent="0.55000000000000004">
      <c r="A1" s="67" t="s">
        <v>0</v>
      </c>
      <c r="B1" s="67"/>
      <c r="C1" s="67"/>
      <c r="D1" s="67"/>
      <c r="E1" s="67"/>
      <c r="F1" s="67"/>
    </row>
    <row r="2" spans="1:12" s="2" customFormat="1" ht="29.5" x14ac:dyDescent="0.35">
      <c r="A2" s="66">
        <v>450</v>
      </c>
      <c r="B2" s="66"/>
      <c r="C2" s="66"/>
      <c r="D2" s="66"/>
      <c r="E2" s="66"/>
      <c r="F2" s="66"/>
    </row>
    <row r="3" spans="1:12" s="5" customFormat="1" ht="15.5" x14ac:dyDescent="0.35">
      <c r="A3" s="3" t="s">
        <v>1</v>
      </c>
      <c r="B3" s="4" t="s">
        <v>2</v>
      </c>
      <c r="C3" s="4" t="s">
        <v>3</v>
      </c>
      <c r="D3" s="4" t="s">
        <v>4</v>
      </c>
      <c r="F3" s="7" t="s">
        <v>90</v>
      </c>
      <c r="G3" s="8"/>
      <c r="H3" s="9">
        <f>D60</f>
        <v>27615</v>
      </c>
      <c r="I3" s="10" t="s">
        <v>62</v>
      </c>
    </row>
    <row r="4" spans="1:12" ht="15.5" x14ac:dyDescent="0.35">
      <c r="A4" s="49" t="s">
        <v>5</v>
      </c>
      <c r="B4" s="50">
        <v>185</v>
      </c>
      <c r="C4" s="50">
        <v>5</v>
      </c>
      <c r="D4" s="50">
        <v>190</v>
      </c>
      <c r="F4" s="11" t="s">
        <v>63</v>
      </c>
      <c r="G4" s="12"/>
      <c r="H4" s="13">
        <f>-D39</f>
        <v>-21631</v>
      </c>
      <c r="I4" s="14" t="s">
        <v>64</v>
      </c>
    </row>
    <row r="5" spans="1:12" ht="15.5" x14ac:dyDescent="0.35">
      <c r="A5" s="51" t="s">
        <v>6</v>
      </c>
      <c r="B5" s="52">
        <v>1</v>
      </c>
      <c r="C5" s="52">
        <v>0</v>
      </c>
      <c r="D5" s="52">
        <v>1</v>
      </c>
      <c r="F5" s="11" t="s">
        <v>65</v>
      </c>
      <c r="G5" s="12"/>
      <c r="H5" s="13">
        <f>-D45</f>
        <v>-14</v>
      </c>
      <c r="I5" s="14" t="s">
        <v>66</v>
      </c>
    </row>
    <row r="6" spans="1:12" ht="15.5" x14ac:dyDescent="0.35">
      <c r="A6" s="49" t="s">
        <v>7</v>
      </c>
      <c r="B6" s="50">
        <v>28</v>
      </c>
      <c r="C6" s="50">
        <v>4</v>
      </c>
      <c r="D6" s="50">
        <v>32</v>
      </c>
      <c r="F6" s="11"/>
      <c r="G6" s="12"/>
      <c r="H6" s="13">
        <f>-D47</f>
        <v>-341</v>
      </c>
      <c r="I6" s="14" t="s">
        <v>67</v>
      </c>
    </row>
    <row r="7" spans="1:12" ht="15.5" x14ac:dyDescent="0.35">
      <c r="A7" s="51" t="s">
        <v>8</v>
      </c>
      <c r="B7" s="52">
        <v>0</v>
      </c>
      <c r="C7" s="52">
        <v>0</v>
      </c>
      <c r="D7" s="52">
        <v>0</v>
      </c>
      <c r="F7" s="11"/>
      <c r="G7" s="12"/>
      <c r="H7" s="13">
        <f>0</f>
        <v>0</v>
      </c>
      <c r="I7" s="14" t="s">
        <v>68</v>
      </c>
    </row>
    <row r="8" spans="1:12" ht="15.5" x14ac:dyDescent="0.35">
      <c r="A8" s="51" t="s">
        <v>9</v>
      </c>
      <c r="B8" s="52">
        <v>17</v>
      </c>
      <c r="C8" s="52">
        <v>5</v>
      </c>
      <c r="D8" s="52">
        <v>22</v>
      </c>
      <c r="F8" s="15"/>
      <c r="G8" s="16"/>
      <c r="H8" s="17">
        <f>SUM(H3:H7)</f>
        <v>5629</v>
      </c>
      <c r="I8" s="18"/>
    </row>
    <row r="9" spans="1:12" ht="15.5" x14ac:dyDescent="0.35">
      <c r="A9" s="49" t="s">
        <v>10</v>
      </c>
      <c r="B9" s="50">
        <v>39</v>
      </c>
      <c r="C9" s="50">
        <v>10</v>
      </c>
      <c r="D9" s="50">
        <v>49</v>
      </c>
      <c r="F9" s="68" t="s">
        <v>69</v>
      </c>
      <c r="G9" s="69"/>
      <c r="H9" s="13"/>
      <c r="I9" s="18"/>
    </row>
    <row r="10" spans="1:12" ht="15.5" x14ac:dyDescent="0.35">
      <c r="A10" s="51" t="s">
        <v>11</v>
      </c>
      <c r="B10" s="52">
        <v>238</v>
      </c>
      <c r="C10" s="52">
        <v>58</v>
      </c>
      <c r="D10" s="52">
        <v>296</v>
      </c>
      <c r="F10" s="19" t="s">
        <v>70</v>
      </c>
      <c r="G10" s="20">
        <f>SUM(D28,D30:D31,D33,D35:D36)</f>
        <v>685</v>
      </c>
      <c r="H10" s="21"/>
      <c r="I10" s="18"/>
    </row>
    <row r="11" spans="1:12" ht="15.5" x14ac:dyDescent="0.35">
      <c r="A11" s="49" t="s">
        <v>12</v>
      </c>
      <c r="B11" s="50">
        <v>48</v>
      </c>
      <c r="C11" s="50">
        <v>35</v>
      </c>
      <c r="D11" s="50">
        <v>83</v>
      </c>
      <c r="F11" s="22" t="s">
        <v>71</v>
      </c>
      <c r="G11" s="23">
        <f>SUM(D27,D29,D32,D34,D37,D38,D40)</f>
        <v>2141</v>
      </c>
      <c r="H11" s="18"/>
      <c r="I11" s="18"/>
    </row>
    <row r="12" spans="1:12" ht="15.5" x14ac:dyDescent="0.35">
      <c r="A12" s="51" t="s">
        <v>13</v>
      </c>
      <c r="B12" s="52">
        <v>4</v>
      </c>
      <c r="C12" s="52">
        <v>0</v>
      </c>
      <c r="D12" s="52">
        <v>4</v>
      </c>
      <c r="F12" s="24" t="s">
        <v>72</v>
      </c>
      <c r="G12" s="25">
        <f>SUM(G10:G11)</f>
        <v>2826</v>
      </c>
      <c r="H12" s="18"/>
      <c r="I12" s="18"/>
      <c r="J12" s="4"/>
    </row>
    <row r="13" spans="1:12" ht="15.5" x14ac:dyDescent="0.35">
      <c r="A13" s="49" t="s">
        <v>14</v>
      </c>
      <c r="B13" s="50">
        <v>23</v>
      </c>
      <c r="C13" s="50">
        <v>0</v>
      </c>
      <c r="D13" s="50">
        <v>23</v>
      </c>
      <c r="F13" s="15"/>
      <c r="G13" s="16"/>
      <c r="H13" s="18"/>
      <c r="I13" s="18"/>
    </row>
    <row r="14" spans="1:12" ht="15.5" x14ac:dyDescent="0.35">
      <c r="A14" s="49" t="s">
        <v>15</v>
      </c>
      <c r="B14" s="50">
        <v>0</v>
      </c>
      <c r="C14" s="50">
        <v>0</v>
      </c>
      <c r="D14" s="50">
        <v>0</v>
      </c>
      <c r="F14" s="15"/>
      <c r="G14" s="16"/>
      <c r="H14" s="18"/>
      <c r="I14" s="18"/>
    </row>
    <row r="15" spans="1:12" ht="15.5" x14ac:dyDescent="0.35">
      <c r="A15" s="49" t="s">
        <v>16</v>
      </c>
      <c r="B15" s="50">
        <v>0</v>
      </c>
      <c r="C15" s="50">
        <v>0</v>
      </c>
      <c r="D15" s="50">
        <v>0</v>
      </c>
      <c r="F15" s="70" t="s">
        <v>73</v>
      </c>
      <c r="G15" s="71"/>
      <c r="H15" s="14" t="s">
        <v>74</v>
      </c>
      <c r="I15" s="26">
        <f>SUM(D4:D7)</f>
        <v>223</v>
      </c>
      <c r="L15" s="4"/>
    </row>
    <row r="16" spans="1:12" ht="15.5" x14ac:dyDescent="0.35">
      <c r="A16" s="49" t="s">
        <v>17</v>
      </c>
      <c r="B16" s="50">
        <v>0</v>
      </c>
      <c r="C16" s="50">
        <v>0</v>
      </c>
      <c r="D16" s="50">
        <v>0</v>
      </c>
      <c r="F16" s="19" t="s">
        <v>70</v>
      </c>
      <c r="G16" s="20">
        <f>SUM(D4,D6,D9,D11,D13:D17,D20:D26,D41)</f>
        <v>426</v>
      </c>
      <c r="H16" s="18"/>
      <c r="I16" s="27"/>
    </row>
    <row r="17" spans="1:9" x14ac:dyDescent="0.35">
      <c r="A17" s="49" t="s">
        <v>18</v>
      </c>
      <c r="B17" s="50">
        <v>4</v>
      </c>
      <c r="C17" s="50">
        <v>0</v>
      </c>
      <c r="D17" s="50">
        <v>4</v>
      </c>
      <c r="F17" s="22" t="s">
        <v>71</v>
      </c>
      <c r="G17" s="23">
        <f>SUM(D5,D7:D8,D10,D12,D18:D19,D42:D44)</f>
        <v>343</v>
      </c>
      <c r="H17" s="14" t="s">
        <v>75</v>
      </c>
      <c r="I17" s="26">
        <f>SUM(D8:D12)</f>
        <v>454</v>
      </c>
    </row>
    <row r="18" spans="1:9" ht="15.5" x14ac:dyDescent="0.35">
      <c r="A18" s="51" t="s">
        <v>19</v>
      </c>
      <c r="B18" s="52">
        <v>9</v>
      </c>
      <c r="C18" s="52">
        <v>10</v>
      </c>
      <c r="D18" s="52">
        <v>19</v>
      </c>
      <c r="F18" s="28" t="s">
        <v>72</v>
      </c>
      <c r="G18" s="29">
        <f>SUM(G16:G17)</f>
        <v>769</v>
      </c>
      <c r="H18" s="18"/>
      <c r="I18" s="27"/>
    </row>
    <row r="19" spans="1:9" ht="15.5" x14ac:dyDescent="0.35">
      <c r="A19" s="51" t="s">
        <v>20</v>
      </c>
      <c r="B19" s="52">
        <v>0</v>
      </c>
      <c r="C19" s="52">
        <v>0</v>
      </c>
      <c r="D19" s="52">
        <v>0</v>
      </c>
      <c r="F19" s="15"/>
      <c r="G19" s="16"/>
      <c r="H19" s="14" t="s">
        <v>76</v>
      </c>
      <c r="I19" s="26">
        <f>SUM(D13:D16)</f>
        <v>23</v>
      </c>
    </row>
    <row r="20" spans="1:9" ht="15.5" x14ac:dyDescent="0.35">
      <c r="A20" s="49" t="s">
        <v>21</v>
      </c>
      <c r="B20" s="50">
        <v>1</v>
      </c>
      <c r="C20" s="50">
        <v>0</v>
      </c>
      <c r="D20" s="50">
        <v>1</v>
      </c>
      <c r="F20" s="15"/>
      <c r="G20" s="16"/>
      <c r="H20" s="18"/>
      <c r="I20" s="27"/>
    </row>
    <row r="21" spans="1:9" ht="15.5" x14ac:dyDescent="0.35">
      <c r="A21" s="49" t="s">
        <v>22</v>
      </c>
      <c r="B21" s="50">
        <v>0</v>
      </c>
      <c r="C21" s="50">
        <v>0</v>
      </c>
      <c r="D21" s="50">
        <v>0</v>
      </c>
      <c r="F21" s="72" t="s">
        <v>77</v>
      </c>
      <c r="G21" s="73"/>
      <c r="H21" s="14" t="s">
        <v>78</v>
      </c>
      <c r="I21" s="26">
        <f>SUM(D17:D19)</f>
        <v>23</v>
      </c>
    </row>
    <row r="22" spans="1:9" ht="15.5" x14ac:dyDescent="0.35">
      <c r="A22" s="49" t="s">
        <v>23</v>
      </c>
      <c r="B22" s="50">
        <v>0</v>
      </c>
      <c r="C22" s="50">
        <v>0</v>
      </c>
      <c r="D22" s="50">
        <v>0</v>
      </c>
      <c r="F22" s="19" t="s">
        <v>70</v>
      </c>
      <c r="G22" s="20">
        <f>SUM(D48,D50:D58)</f>
        <v>2028</v>
      </c>
      <c r="H22" s="18"/>
      <c r="I22" s="27"/>
    </row>
    <row r="23" spans="1:9" x14ac:dyDescent="0.35">
      <c r="A23" s="49" t="s">
        <v>24</v>
      </c>
      <c r="B23" s="50">
        <v>3</v>
      </c>
      <c r="C23" s="50">
        <v>0</v>
      </c>
      <c r="D23" s="50">
        <v>3</v>
      </c>
      <c r="F23" s="22" t="s">
        <v>71</v>
      </c>
      <c r="G23" s="23">
        <f>SUM(D49)</f>
        <v>4</v>
      </c>
      <c r="H23" s="14" t="s">
        <v>79</v>
      </c>
      <c r="I23" s="26">
        <f>SUM(D20:D26)</f>
        <v>45</v>
      </c>
    </row>
    <row r="24" spans="1:9" ht="15.5" x14ac:dyDescent="0.35">
      <c r="A24" s="49" t="s">
        <v>25</v>
      </c>
      <c r="B24" s="50">
        <v>32</v>
      </c>
      <c r="C24" s="50">
        <v>4</v>
      </c>
      <c r="D24" s="50">
        <v>36</v>
      </c>
      <c r="F24" s="30" t="s">
        <v>72</v>
      </c>
      <c r="G24" s="31">
        <f>SUM(G22:G23)</f>
        <v>2032</v>
      </c>
      <c r="H24" s="18"/>
      <c r="I24" s="27"/>
    </row>
    <row r="25" spans="1:9" ht="15.5" x14ac:dyDescent="0.35">
      <c r="A25" s="49" t="s">
        <v>26</v>
      </c>
      <c r="B25" s="50">
        <v>2</v>
      </c>
      <c r="C25" s="50">
        <v>1</v>
      </c>
      <c r="D25" s="50">
        <v>3</v>
      </c>
      <c r="F25" s="15"/>
      <c r="G25" s="16"/>
      <c r="H25" s="14" t="s">
        <v>80</v>
      </c>
      <c r="I25" s="32">
        <f>SUM(D41:D44)</f>
        <v>1</v>
      </c>
    </row>
    <row r="26" spans="1:9" ht="15.5" x14ac:dyDescent="0.35">
      <c r="A26" s="49" t="s">
        <v>27</v>
      </c>
      <c r="B26" s="50">
        <v>1</v>
      </c>
      <c r="C26" s="50">
        <v>1</v>
      </c>
      <c r="D26" s="50">
        <v>2</v>
      </c>
      <c r="F26" s="15"/>
      <c r="G26" s="16"/>
      <c r="H26" s="18"/>
      <c r="I26" s="27"/>
    </row>
    <row r="27" spans="1:9" ht="15.5" x14ac:dyDescent="0.35">
      <c r="A27" s="53" t="s">
        <v>28</v>
      </c>
      <c r="B27" s="54">
        <v>32</v>
      </c>
      <c r="C27" s="54">
        <v>0</v>
      </c>
      <c r="D27" s="54">
        <v>32</v>
      </c>
      <c r="F27" s="74" t="s">
        <v>81</v>
      </c>
      <c r="G27" s="75"/>
      <c r="H27" s="18"/>
      <c r="I27" s="33">
        <f>SUM(I15,I17,I19,I21,I23,I25)</f>
        <v>769</v>
      </c>
    </row>
    <row r="28" spans="1:9" ht="15.5" x14ac:dyDescent="0.35">
      <c r="A28" s="55" t="s">
        <v>29</v>
      </c>
      <c r="B28" s="56">
        <v>30</v>
      </c>
      <c r="C28" s="56">
        <v>3</v>
      </c>
      <c r="D28" s="56">
        <v>33</v>
      </c>
      <c r="F28" s="19" t="s">
        <v>72</v>
      </c>
      <c r="G28" s="20">
        <f>SUM(D46,D59)</f>
        <v>2</v>
      </c>
      <c r="H28" s="18"/>
      <c r="I28" s="18"/>
    </row>
    <row r="29" spans="1:9" ht="15.5" x14ac:dyDescent="0.35">
      <c r="A29" s="53" t="s">
        <v>30</v>
      </c>
      <c r="B29" s="54">
        <v>44</v>
      </c>
      <c r="C29" s="54">
        <v>10</v>
      </c>
      <c r="D29" s="54">
        <v>54</v>
      </c>
      <c r="F29" s="34"/>
      <c r="G29" s="16"/>
      <c r="H29" s="18"/>
      <c r="I29" s="18"/>
    </row>
    <row r="30" spans="1:9" ht="15.5" x14ac:dyDescent="0.35">
      <c r="A30" s="55" t="s">
        <v>31</v>
      </c>
      <c r="B30" s="56">
        <v>38</v>
      </c>
      <c r="C30" s="56">
        <v>1</v>
      </c>
      <c r="D30" s="56">
        <v>39</v>
      </c>
      <c r="F30" s="15"/>
      <c r="G30" s="16"/>
      <c r="H30" s="18"/>
      <c r="I30" s="18"/>
    </row>
    <row r="31" spans="1:9" ht="15.5" x14ac:dyDescent="0.35">
      <c r="A31" s="55" t="s">
        <v>32</v>
      </c>
      <c r="B31" s="56">
        <v>18</v>
      </c>
      <c r="C31" s="56">
        <v>6</v>
      </c>
      <c r="D31" s="56">
        <v>24</v>
      </c>
      <c r="F31" s="64" t="s">
        <v>82</v>
      </c>
      <c r="G31" s="65"/>
      <c r="H31" s="18"/>
      <c r="I31" s="18"/>
    </row>
    <row r="32" spans="1:9" ht="15.5" x14ac:dyDescent="0.35">
      <c r="A32" s="53" t="s">
        <v>33</v>
      </c>
      <c r="B32" s="54">
        <v>18</v>
      </c>
      <c r="C32" s="54">
        <v>5</v>
      </c>
      <c r="D32" s="54">
        <v>23</v>
      </c>
      <c r="F32" s="19" t="s">
        <v>72</v>
      </c>
      <c r="G32" s="20">
        <v>0</v>
      </c>
      <c r="H32" s="14"/>
      <c r="I32" s="18"/>
    </row>
    <row r="33" spans="1:10" ht="15.5" x14ac:dyDescent="0.35">
      <c r="A33" s="55" t="s">
        <v>34</v>
      </c>
      <c r="B33" s="56">
        <v>50</v>
      </c>
      <c r="C33" s="56">
        <v>29</v>
      </c>
      <c r="D33" s="56">
        <v>79</v>
      </c>
      <c r="F33" s="15"/>
      <c r="G33" s="35"/>
      <c r="H33" s="18"/>
      <c r="I33"/>
    </row>
    <row r="34" spans="1:10" ht="15.5" x14ac:dyDescent="0.35">
      <c r="A34" s="53" t="s">
        <v>35</v>
      </c>
      <c r="B34" s="54">
        <v>130</v>
      </c>
      <c r="C34" s="54">
        <v>11</v>
      </c>
      <c r="D34" s="54">
        <v>141</v>
      </c>
      <c r="F34" s="15"/>
      <c r="G34" s="36">
        <f>SUM(G12,G18,G24,G28,G32)</f>
        <v>5629</v>
      </c>
      <c r="H34" s="18"/>
      <c r="I34"/>
    </row>
    <row r="35" spans="1:10" ht="15.5" x14ac:dyDescent="0.35">
      <c r="A35" s="55" t="s">
        <v>36</v>
      </c>
      <c r="B35" s="56">
        <v>39</v>
      </c>
      <c r="C35" s="56">
        <v>0</v>
      </c>
      <c r="D35" s="56">
        <v>39</v>
      </c>
      <c r="F35"/>
      <c r="G35" s="37"/>
      <c r="H35" s="18"/>
      <c r="I35"/>
    </row>
    <row r="36" spans="1:10" ht="15.5" x14ac:dyDescent="0.35">
      <c r="A36" s="55" t="s">
        <v>37</v>
      </c>
      <c r="B36" s="56">
        <v>329</v>
      </c>
      <c r="C36" s="56">
        <v>142</v>
      </c>
      <c r="D36" s="56">
        <v>471</v>
      </c>
      <c r="F36"/>
      <c r="G36" s="37"/>
      <c r="H36" s="18"/>
      <c r="I36"/>
    </row>
    <row r="37" spans="1:10" x14ac:dyDescent="0.35">
      <c r="A37" s="53" t="s">
        <v>38</v>
      </c>
      <c r="B37" s="54">
        <v>1365</v>
      </c>
      <c r="C37" s="54">
        <v>439</v>
      </c>
      <c r="D37" s="54">
        <v>1804</v>
      </c>
      <c r="F37" s="19" t="s">
        <v>83</v>
      </c>
      <c r="G37" s="38"/>
      <c r="H37" s="39"/>
      <c r="I37"/>
    </row>
    <row r="38" spans="1:10" x14ac:dyDescent="0.35">
      <c r="A38" s="53" t="s">
        <v>39</v>
      </c>
      <c r="B38" s="54">
        <v>78</v>
      </c>
      <c r="C38" s="54">
        <v>6</v>
      </c>
      <c r="D38" s="54">
        <v>84</v>
      </c>
      <c r="F38" s="19" t="s">
        <v>84</v>
      </c>
      <c r="G38" s="38"/>
      <c r="H38" s="39"/>
      <c r="I38"/>
    </row>
    <row r="39" spans="1:10" x14ac:dyDescent="0.35">
      <c r="A39" s="3" t="s">
        <v>40</v>
      </c>
      <c r="B39" s="4">
        <v>18045</v>
      </c>
      <c r="C39" s="4">
        <v>3586</v>
      </c>
      <c r="D39" s="4">
        <v>21631</v>
      </c>
      <c r="F39" s="19"/>
      <c r="G39" s="38"/>
      <c r="H39" s="39"/>
      <c r="I39"/>
    </row>
    <row r="40" spans="1:10" x14ac:dyDescent="0.35">
      <c r="A40" s="53" t="s">
        <v>41</v>
      </c>
      <c r="B40" s="54">
        <v>1</v>
      </c>
      <c r="C40" s="54">
        <v>2</v>
      </c>
      <c r="D40" s="54">
        <v>3</v>
      </c>
      <c r="F40" s="40" t="s">
        <v>69</v>
      </c>
      <c r="G40" s="41" t="s">
        <v>85</v>
      </c>
      <c r="H40" s="39"/>
      <c r="I40"/>
    </row>
    <row r="41" spans="1:10" x14ac:dyDescent="0.35">
      <c r="A41" s="49" t="s">
        <v>42</v>
      </c>
      <c r="B41" s="50">
        <v>0</v>
      </c>
      <c r="C41" s="50">
        <v>0</v>
      </c>
      <c r="D41" s="50">
        <v>0</v>
      </c>
      <c r="F41" s="28" t="s">
        <v>75</v>
      </c>
      <c r="G41" s="42">
        <f>SUM(D8,D10,D12)</f>
        <v>322</v>
      </c>
      <c r="H41" s="39"/>
      <c r="I41"/>
    </row>
    <row r="42" spans="1:10" ht="41" x14ac:dyDescent="0.35">
      <c r="A42" s="51" t="s">
        <v>43</v>
      </c>
      <c r="B42" s="52">
        <v>0</v>
      </c>
      <c r="C42" s="52">
        <v>0</v>
      </c>
      <c r="D42" s="52">
        <v>0</v>
      </c>
      <c r="F42" s="28" t="s">
        <v>76</v>
      </c>
      <c r="G42" s="42">
        <v>0</v>
      </c>
      <c r="H42" s="39"/>
      <c r="I42" s="43" t="s">
        <v>86</v>
      </c>
      <c r="J42" s="63">
        <f>SUM(D14:D16)</f>
        <v>0</v>
      </c>
    </row>
    <row r="43" spans="1:10" ht="15.5" x14ac:dyDescent="0.35">
      <c r="A43" s="51" t="s">
        <v>44</v>
      </c>
      <c r="B43" s="52">
        <v>0</v>
      </c>
      <c r="C43" s="52">
        <v>0</v>
      </c>
      <c r="D43" s="52">
        <v>0</v>
      </c>
      <c r="F43" s="28" t="s">
        <v>78</v>
      </c>
      <c r="G43" s="42">
        <f>SUM(D18:D19)</f>
        <v>19</v>
      </c>
      <c r="H43" s="18"/>
      <c r="I43"/>
    </row>
    <row r="44" spans="1:10" ht="15.5" x14ac:dyDescent="0.35">
      <c r="A44" s="51" t="s">
        <v>45</v>
      </c>
      <c r="B44" s="52">
        <v>1</v>
      </c>
      <c r="C44" s="52">
        <v>0</v>
      </c>
      <c r="D44" s="52">
        <v>1</v>
      </c>
      <c r="F44" s="30" t="s">
        <v>87</v>
      </c>
      <c r="G44" s="44">
        <v>0</v>
      </c>
      <c r="H44" s="18"/>
      <c r="I44"/>
    </row>
    <row r="45" spans="1:10" x14ac:dyDescent="0.35">
      <c r="A45" s="3" t="s">
        <v>46</v>
      </c>
      <c r="B45" s="4">
        <v>14</v>
      </c>
      <c r="C45" s="4">
        <v>0</v>
      </c>
      <c r="D45" s="4">
        <v>14</v>
      </c>
      <c r="F45" s="30" t="s">
        <v>88</v>
      </c>
      <c r="G45" s="45">
        <f>SUM(D49)</f>
        <v>4</v>
      </c>
      <c r="H45" s="14"/>
      <c r="I45"/>
    </row>
    <row r="46" spans="1:10" x14ac:dyDescent="0.35">
      <c r="A46" s="61" t="s">
        <v>47</v>
      </c>
      <c r="B46" s="62">
        <v>0</v>
      </c>
      <c r="C46" s="62">
        <v>0</v>
      </c>
      <c r="D46" s="62">
        <v>0</v>
      </c>
      <c r="F46" s="19"/>
      <c r="G46" s="23">
        <f>SUM(G41:G45)</f>
        <v>345</v>
      </c>
      <c r="H46" s="46">
        <f>SUM(G11,G17,G23)-SUM(D5,D7,D27,D29,D32,D34,D37:D38,D40,D42:D44)</f>
        <v>345</v>
      </c>
      <c r="I46" s="14" t="s">
        <v>89</v>
      </c>
    </row>
    <row r="47" spans="1:10" ht="15.5" x14ac:dyDescent="0.35">
      <c r="A47" s="3" t="s">
        <v>48</v>
      </c>
      <c r="B47" s="4">
        <v>162</v>
      </c>
      <c r="C47" s="4">
        <v>179</v>
      </c>
      <c r="D47" s="4">
        <v>341</v>
      </c>
      <c r="F47" s="14"/>
      <c r="G47" s="47"/>
      <c r="H47" s="14"/>
      <c r="I47" s="18"/>
    </row>
    <row r="48" spans="1:10" ht="15.5" x14ac:dyDescent="0.35">
      <c r="A48" s="57" t="s">
        <v>49</v>
      </c>
      <c r="B48" s="58">
        <v>0</v>
      </c>
      <c r="C48" s="58">
        <v>0</v>
      </c>
      <c r="D48" s="58">
        <v>0</v>
      </c>
      <c r="F48" s="4"/>
      <c r="G48" s="48"/>
      <c r="H48" s="14"/>
      <c r="I48" s="18"/>
    </row>
    <row r="49" spans="1:9" ht="15.5" x14ac:dyDescent="0.35">
      <c r="A49" s="59" t="s">
        <v>50</v>
      </c>
      <c r="B49" s="60">
        <v>4</v>
      </c>
      <c r="C49" s="60">
        <v>0</v>
      </c>
      <c r="D49" s="60">
        <v>4</v>
      </c>
      <c r="F49" s="14"/>
      <c r="G49" s="47"/>
      <c r="H49" s="14"/>
      <c r="I49" s="18"/>
    </row>
    <row r="50" spans="1:9" x14ac:dyDescent="0.35">
      <c r="A50" s="57" t="s">
        <v>51</v>
      </c>
      <c r="B50" s="58">
        <v>12</v>
      </c>
      <c r="C50" s="58">
        <v>0</v>
      </c>
      <c r="D50" s="58">
        <v>12</v>
      </c>
    </row>
    <row r="51" spans="1:9" x14ac:dyDescent="0.35">
      <c r="A51" s="57" t="s">
        <v>52</v>
      </c>
      <c r="B51" s="58">
        <v>78</v>
      </c>
      <c r="C51" s="58">
        <v>23</v>
      </c>
      <c r="D51" s="58">
        <v>101</v>
      </c>
    </row>
    <row r="52" spans="1:9" x14ac:dyDescent="0.35">
      <c r="A52" s="57" t="s">
        <v>53</v>
      </c>
      <c r="B52" s="58">
        <v>857</v>
      </c>
      <c r="C52" s="58">
        <v>215</v>
      </c>
      <c r="D52" s="58">
        <v>1072</v>
      </c>
    </row>
    <row r="53" spans="1:9" x14ac:dyDescent="0.35">
      <c r="A53" s="57" t="s">
        <v>54</v>
      </c>
      <c r="B53" s="58">
        <v>0</v>
      </c>
      <c r="C53" s="58">
        <v>0</v>
      </c>
      <c r="D53" s="58">
        <v>0</v>
      </c>
    </row>
    <row r="54" spans="1:9" x14ac:dyDescent="0.35">
      <c r="A54" s="57" t="s">
        <v>55</v>
      </c>
      <c r="B54" s="58">
        <v>418</v>
      </c>
      <c r="C54" s="58">
        <v>81</v>
      </c>
      <c r="D54" s="58">
        <v>499</v>
      </c>
    </row>
    <row r="55" spans="1:9" x14ac:dyDescent="0.35">
      <c r="A55" s="57" t="s">
        <v>56</v>
      </c>
      <c r="B55" s="58">
        <v>70</v>
      </c>
      <c r="C55" s="58">
        <v>30</v>
      </c>
      <c r="D55" s="58">
        <v>100</v>
      </c>
    </row>
    <row r="56" spans="1:9" x14ac:dyDescent="0.35">
      <c r="A56" s="57" t="s">
        <v>57</v>
      </c>
      <c r="B56" s="58">
        <v>3</v>
      </c>
      <c r="C56" s="58">
        <v>0</v>
      </c>
      <c r="D56" s="58">
        <v>3</v>
      </c>
    </row>
    <row r="57" spans="1:9" x14ac:dyDescent="0.35">
      <c r="A57" s="57" t="s">
        <v>58</v>
      </c>
      <c r="B57" s="58">
        <v>1</v>
      </c>
      <c r="C57" s="58">
        <v>0</v>
      </c>
      <c r="D57" s="58">
        <v>1</v>
      </c>
    </row>
    <row r="58" spans="1:9" x14ac:dyDescent="0.35">
      <c r="A58" s="57" t="s">
        <v>59</v>
      </c>
      <c r="B58" s="58">
        <v>144</v>
      </c>
      <c r="C58" s="58">
        <v>96</v>
      </c>
      <c r="D58" s="58">
        <v>240</v>
      </c>
    </row>
    <row r="59" spans="1:9" x14ac:dyDescent="0.35">
      <c r="A59" s="61" t="s">
        <v>60</v>
      </c>
      <c r="B59" s="62">
        <v>1</v>
      </c>
      <c r="C59" s="62">
        <v>1</v>
      </c>
      <c r="D59" s="62">
        <v>2</v>
      </c>
    </row>
    <row r="60" spans="1:9" x14ac:dyDescent="0.35">
      <c r="A60" s="3" t="s">
        <v>61</v>
      </c>
      <c r="B60" s="4">
        <v>22617</v>
      </c>
      <c r="C60" s="4">
        <v>4998</v>
      </c>
      <c r="D60" s="4">
        <v>27615</v>
      </c>
    </row>
  </sheetData>
  <mergeCells count="7">
    <mergeCell ref="F31:G31"/>
    <mergeCell ref="A2:F2"/>
    <mergeCell ref="A1:F1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CF10DC-92C1-42C1-98BE-8A369D1FAF94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B2152DEE-3413-4207-91B4-8FF3987C7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27E888-62BA-4AB0-AA82-EB06BB5D4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Marla Sepnafski - WVLS</cp:lastModifiedBy>
  <dcterms:created xsi:type="dcterms:W3CDTF">2024-01-12T20:33:12Z</dcterms:created>
  <dcterms:modified xsi:type="dcterms:W3CDTF">2024-01-15T17:25:23Z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