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67" documentId="8_{FED93BD1-0A12-4C1A-AFBD-5105FCC29566}" xr6:coauthVersionLast="47" xr6:coauthVersionMax="47" xr10:uidLastSave="{CE1EB5D4-9BF0-4C87-9AED-03F9322F2029}"/>
  <bookViews>
    <workbookView xWindow="54495" yWindow="0" windowWidth="26010" windowHeight="20985" xr2:uid="{DD388538-9510-4C75-959F-E65D1A79F6D4}"/>
  </bookViews>
  <sheets>
    <sheet name="Sheet1" sheetId="1" r:id="rId1"/>
  </sheets>
  <definedNames>
    <definedName name="_xlnm._FilterDatabase" localSheetId="0" hidden="1">Sheet1!$A$3:$D$121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H46" i="1"/>
  <c r="G45" i="1"/>
  <c r="G44" i="1"/>
  <c r="G43" i="1"/>
  <c r="G41" i="1"/>
  <c r="I17" i="1"/>
  <c r="I25" i="1"/>
  <c r="I23" i="1"/>
  <c r="I21" i="1"/>
  <c r="I19" i="1"/>
  <c r="I15" i="1"/>
  <c r="G32" i="1"/>
  <c r="G28" i="1"/>
  <c r="G23" i="1"/>
  <c r="G22" i="1"/>
  <c r="G24" i="1" s="1"/>
  <c r="G17" i="1"/>
  <c r="G16" i="1"/>
  <c r="G11" i="1"/>
  <c r="G10" i="1"/>
  <c r="G12" i="1" s="1"/>
  <c r="H7" i="1"/>
  <c r="H6" i="1"/>
  <c r="H5" i="1"/>
  <c r="H4" i="1"/>
  <c r="H3" i="1"/>
  <c r="I27" i="1"/>
  <c r="G46" i="1" l="1"/>
  <c r="G18" i="1"/>
  <c r="G34" i="1"/>
  <c r="H8" i="1"/>
</calcChain>
</file>

<file path=xl/sharedStrings.xml><?xml version="1.0" encoding="utf-8"?>
<sst xmlns="http://schemas.openxmlformats.org/spreadsheetml/2006/main" count="165" uniqueCount="153">
  <si>
    <t>CIRCULATION ACTIVITY by STAT GROUP (Jan 23-Dec 23)</t>
  </si>
  <si>
    <t>370; 371</t>
  </si>
  <si>
    <t>PCODE4</t>
  </si>
  <si>
    <t>CHKOUTS</t>
  </si>
  <si>
    <t>RENEWALS</t>
  </si>
  <si>
    <t>ITEMS CIRC</t>
  </si>
  <si>
    <t>Ccl-Abbotsford, city of</t>
  </si>
  <si>
    <t>Cc-Beaver, twnshp of</t>
  </si>
  <si>
    <t>Cc-Colby, twnshp of</t>
  </si>
  <si>
    <t>Ccl-Colby, city of</t>
  </si>
  <si>
    <t>Cc-Green Grove, twnshp of</t>
  </si>
  <si>
    <t>Ccl-Greenwood, city of</t>
  </si>
  <si>
    <t>Fc-Argonne, twnshp of</t>
  </si>
  <si>
    <t>Fc-Alvin, twnshp of</t>
  </si>
  <si>
    <t>Fc-Caswell, twnshp of</t>
  </si>
  <si>
    <t>Fc-Crandon, twnshp of</t>
  </si>
  <si>
    <t>Fcl-Crandon, city of</t>
  </si>
  <si>
    <t>Fc-Hiles, twnshp of</t>
  </si>
  <si>
    <t>Fcl-Laona, twnshp of</t>
  </si>
  <si>
    <t>Fc-Lincoln, twnshp of</t>
  </si>
  <si>
    <t>Fc-Nashville, twnshp of</t>
  </si>
  <si>
    <t>Fcl-Wabeno, twnshp of</t>
  </si>
  <si>
    <t>Lcl-Ainsworth, twnshp of</t>
  </si>
  <si>
    <t>Lcl-Antigo, city of</t>
  </si>
  <si>
    <t>Lcl-Elcho, twnshp of</t>
  </si>
  <si>
    <t>Lcl-Langlade, twnshp of</t>
  </si>
  <si>
    <t>Lcl-Neva, twnshp of</t>
  </si>
  <si>
    <t>Lcl-Norwood, twnshp of</t>
  </si>
  <si>
    <t>Lcl-Parrish, twnshp of</t>
  </si>
  <si>
    <t>Lcl-Peck, twnship of</t>
  </si>
  <si>
    <t>Lcl-Summit, twnshp of</t>
  </si>
  <si>
    <t>Lcl-Upham, twnshp of</t>
  </si>
  <si>
    <t>Lcl-Vilas, twnshp of</t>
  </si>
  <si>
    <t>Lcl-Wolf River, twnshp of</t>
  </si>
  <si>
    <t>Lil-Merrill, city of</t>
  </si>
  <si>
    <t>Lil-Tomahawk, city of</t>
  </si>
  <si>
    <t>Li-Birch, twnshp of</t>
  </si>
  <si>
    <t>Li-Bradley, twnshp of</t>
  </si>
  <si>
    <t>Li-Corning, twnshp of</t>
  </si>
  <si>
    <t>Li-Harrison, twnshp of</t>
  </si>
  <si>
    <t>Li-King, twnshp of</t>
  </si>
  <si>
    <t>Li-Russell, twnshp of</t>
  </si>
  <si>
    <t>Li-Schley, twnshp of</t>
  </si>
  <si>
    <t>Li-Skanawan, twnshp of</t>
  </si>
  <si>
    <t>Li-Somo, twnshp of</t>
  </si>
  <si>
    <t>Li-Tomahawk, twnshp of</t>
  </si>
  <si>
    <t>Li-Wilson, township of</t>
  </si>
  <si>
    <t>Mcl-Athens, village of</t>
  </si>
  <si>
    <t>Mcl-Birnamwood, village of</t>
  </si>
  <si>
    <t>Mcl-Easton, twnshp of</t>
  </si>
  <si>
    <t>Mcl-Hatley, village of</t>
  </si>
  <si>
    <t>Mcl-Halsey, twnshp of</t>
  </si>
  <si>
    <t>Mcl-Hull, twnshp of</t>
  </si>
  <si>
    <t>Mcl-Knowlton, twnshp of</t>
  </si>
  <si>
    <t>Mcl-Kronenwetter, village of</t>
  </si>
  <si>
    <t>Mcl-Maine, village of</t>
  </si>
  <si>
    <t>Mcl-Mosinee, city of</t>
  </si>
  <si>
    <t>Mcl-Rothschild, village of</t>
  </si>
  <si>
    <t>Mcl-Reid, twnshp of</t>
  </si>
  <si>
    <t>Mcl-Ringle, twnshp of</t>
  </si>
  <si>
    <t>Mcl-Rib Mountain, twnshp of</t>
  </si>
  <si>
    <t>Mcl-Schofield, city of</t>
  </si>
  <si>
    <t>Mcl-Stettin, twnshp of</t>
  </si>
  <si>
    <t>Mcl-Texas, twnshp of</t>
  </si>
  <si>
    <t>Mcl-Wausau, city of</t>
  </si>
  <si>
    <t>Mcl-Wausau, twnshp of</t>
  </si>
  <si>
    <t>Mcl-Weston, twnshp of</t>
  </si>
  <si>
    <t>Mcl-Weston, village of</t>
  </si>
  <si>
    <t>Oc-Cassian, twnshp of</t>
  </si>
  <si>
    <t>Ocl-Crescent, twnshp of</t>
  </si>
  <si>
    <t>Oc-Enterprise, twnshp of</t>
  </si>
  <si>
    <t>Oc-Hazelhurst, twnshp of</t>
  </si>
  <si>
    <t>Oc-Little Rice, twnshp of</t>
  </si>
  <si>
    <t>Oc-Lake Tomahawk, twnshp of</t>
  </si>
  <si>
    <t>Oc-Monico, twnshp of</t>
  </si>
  <si>
    <t>Ocl-Minocqua, twnshp of</t>
  </si>
  <si>
    <t>Ocl-Newbold, twnshp of</t>
  </si>
  <si>
    <t>Oc-Nokomis, twnshp of</t>
  </si>
  <si>
    <t>Ocl-Pelican, twnshp of</t>
  </si>
  <si>
    <t>Oc-Piehl, twnshp of</t>
  </si>
  <si>
    <t>Ocl-Pine Lake, twnshp of</t>
  </si>
  <si>
    <t>Ocl-Rhinelander, city of</t>
  </si>
  <si>
    <t>Oc-Sugar Camp, twnshp of</t>
  </si>
  <si>
    <t>Oc-Schoepke, twnshp of</t>
  </si>
  <si>
    <t>Oc-Stella, twnshp of</t>
  </si>
  <si>
    <t>Ocl-Three Lakes, twnshp of</t>
  </si>
  <si>
    <t>Oc-Woodboro, twnshp of</t>
  </si>
  <si>
    <t>Oc-Woodruff, twnshp of</t>
  </si>
  <si>
    <t>Tcl-Medford, city of</t>
  </si>
  <si>
    <t>Tc-Goodrich, twnshp of</t>
  </si>
  <si>
    <t>Tc-Jump River, twnshp of</t>
  </si>
  <si>
    <t>Tc-Molitor, twnshp of</t>
  </si>
  <si>
    <t>Tc-Rib Lake, twnshp of</t>
  </si>
  <si>
    <t>Tcl-Westboro, twnshp of</t>
  </si>
  <si>
    <t>Tcl-Stetsonville, village of</t>
  </si>
  <si>
    <t>WI-Brown County</t>
  </si>
  <si>
    <t>WI-Dane County</t>
  </si>
  <si>
    <t>WI-LaCrosse County</t>
  </si>
  <si>
    <t>WI-Marquette County</t>
  </si>
  <si>
    <t>WI-Outagamie County</t>
  </si>
  <si>
    <t>WI-Rock County</t>
  </si>
  <si>
    <t>WI-Waukesha County</t>
  </si>
  <si>
    <t>Wcl-Marshfield, city</t>
  </si>
  <si>
    <t>Non Wisconsin Resident</t>
  </si>
  <si>
    <t>Interlibrary Loan</t>
  </si>
  <si>
    <t>Ocncl-Townsend, twnshp of</t>
  </si>
  <si>
    <t>Prcl-Ogema, twnshp of</t>
  </si>
  <si>
    <t>Vc-Arbor Vitae, twnshp of</t>
  </si>
  <si>
    <t>Vcl-Boulder Junction, twnshp of</t>
  </si>
  <si>
    <t>Vcl-Cloverland, twnshp of</t>
  </si>
  <si>
    <t>Vcl-Conover, twnshp of</t>
  </si>
  <si>
    <t>Vcl-Eagle River, twnshp of</t>
  </si>
  <si>
    <t>Vcl-Lac Du Flambeau, twnshp of</t>
  </si>
  <si>
    <t>Vcl-Lincoln, twnshp of</t>
  </si>
  <si>
    <t>Vcl-Phelps, twnshp of</t>
  </si>
  <si>
    <t>Vcl-Plum Lake-Sayner, twnshp of</t>
  </si>
  <si>
    <t>Vcl-St. Germain, twnshp of</t>
  </si>
  <si>
    <t>Vcl-Washington, twnshp of</t>
  </si>
  <si>
    <t>Pocl-Plover, village of</t>
  </si>
  <si>
    <t>Pocl-Stevens Point, city of</t>
  </si>
  <si>
    <t>Shcl-Birnamwood, twnshp of</t>
  </si>
  <si>
    <t>Wac-Lebanon, twnshp of</t>
  </si>
  <si>
    <t>Woc-Seneca,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</si>
  <si>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</si>
  <si>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</si>
  <si>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</si>
  <si>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</si>
  <si>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</si>
  <si>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</si>
  <si>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</si>
  <si>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</si>
  <si>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</si>
  <si>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</si>
  <si>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</si>
  <si>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</si>
  <si>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</si>
  <si>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</si>
  <si>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</si>
  <si>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Langlade</t>
  </si>
  <si>
    <t>Adjacent Nonsystem County</t>
  </si>
  <si>
    <t>Lincoln</t>
  </si>
  <si>
    <t>Marathon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</si>
  <si>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</si>
  <si>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</si>
  <si>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</si>
  <si>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</si>
  <si>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</si>
  <si>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</si>
  <si>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Circulations to Langlade County residents who reside outside the city of Antigo</t>
  </si>
  <si>
    <t>Price</t>
  </si>
  <si>
    <t>Vilas</t>
  </si>
  <si>
    <t>All W/O minus Oneida, Clark, Marathon, Taylor</t>
  </si>
  <si>
    <t>RHINELANDER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</si>
</sst>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5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4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164" fontId="8" fillId="5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8" borderId="0" xfId="0" applyFont="1" applyFill="1" applyAlignment="1">
      <alignment horizontal="left"/>
    </xf>
    <xf numFmtId="164" fontId="4" fillId="8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164" fontId="9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EA41CBDB-5EAD-4080-8F5B-DC5C987B0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FBE0-A481-4FEE-A99E-8083DF56CC9B}">
  <dimension ref="A1:IQ121"/>
  <sheetViews>
    <sheetView tabSelected="1" workbookViewId="0">
      <selection activeCell="I42" sqref="I42"/>
    </sheetView>
  </sheetViews>
  <sheetFormatPr defaultRowHeight="14.4" x14ac:dyDescent="0.3"/>
  <cols>
    <col min="1" max="1" width="33.44140625" style="3" bestFit="1" customWidth="1"/>
    <col min="2" max="4" width="10.77734375" style="4" bestFit="1" customWidth="1"/>
    <col min="5" max="5" width="10.88671875" style="6" bestFit="1" customWidth="1"/>
    <col min="6" max="6" width="59.21875" style="6" bestFit="1" customWidth="1"/>
    <col min="7" max="8" width="10.88671875" style="6" bestFit="1" customWidth="1"/>
    <col min="9" max="9" width="28.77734375" style="6" customWidth="1"/>
    <col min="10" max="251" width="10.88671875" style="6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2" s="1" customFormat="1" ht="36" customHeight="1" x14ac:dyDescent="0.5">
      <c r="A1" s="69" t="s">
        <v>0</v>
      </c>
      <c r="B1" s="69"/>
      <c r="C1" s="69"/>
      <c r="D1" s="69"/>
      <c r="E1" s="69"/>
      <c r="F1" s="69"/>
    </row>
    <row r="2" spans="1:12" s="2" customFormat="1" ht="26.25" customHeight="1" x14ac:dyDescent="0.3">
      <c r="A2" s="68" t="s">
        <v>1</v>
      </c>
      <c r="B2" s="68"/>
      <c r="C2" s="68"/>
      <c r="D2" s="68"/>
      <c r="E2" s="68"/>
      <c r="F2" s="68"/>
    </row>
    <row r="3" spans="1:12" s="5" customFormat="1" ht="36" customHeight="1" x14ac:dyDescent="0.3">
      <c r="A3" s="3" t="s">
        <v>2</v>
      </c>
      <c r="B3" s="4" t="s">
        <v>3</v>
      </c>
      <c r="C3" s="4" t="s">
        <v>4</v>
      </c>
      <c r="D3" s="4" t="s">
        <v>5</v>
      </c>
      <c r="F3" s="7" t="s">
        <v>152</v>
      </c>
      <c r="G3" s="8"/>
      <c r="H3" s="9">
        <f>D121</f>
        <v>123776</v>
      </c>
      <c r="I3" s="10" t="s">
        <v>124</v>
      </c>
    </row>
    <row r="4" spans="1:12" ht="15.6" x14ac:dyDescent="0.3">
      <c r="A4" s="49" t="s">
        <v>6</v>
      </c>
      <c r="B4" s="50">
        <v>34</v>
      </c>
      <c r="C4" s="50">
        <v>0</v>
      </c>
      <c r="D4" s="50">
        <v>34</v>
      </c>
      <c r="F4" s="11" t="s">
        <v>125</v>
      </c>
      <c r="G4" s="12"/>
      <c r="H4" s="13">
        <f>-SUM(D67,D74,D76,D78,D79)</f>
        <v>-97968</v>
      </c>
      <c r="I4" s="14" t="s">
        <v>126</v>
      </c>
    </row>
    <row r="5" spans="1:12" ht="15.6" x14ac:dyDescent="0.3">
      <c r="A5" s="51" t="s">
        <v>7</v>
      </c>
      <c r="B5" s="52">
        <v>1</v>
      </c>
      <c r="C5" s="52">
        <v>0</v>
      </c>
      <c r="D5" s="52">
        <v>1</v>
      </c>
      <c r="F5" s="11" t="s">
        <v>127</v>
      </c>
      <c r="G5" s="12"/>
      <c r="H5" s="13">
        <f>0</f>
        <v>0</v>
      </c>
      <c r="I5" s="14" t="s">
        <v>128</v>
      </c>
    </row>
    <row r="6" spans="1:12" ht="15.6" x14ac:dyDescent="0.3">
      <c r="A6" s="51" t="s">
        <v>8</v>
      </c>
      <c r="B6" s="52">
        <v>0</v>
      </c>
      <c r="C6" s="52">
        <v>0</v>
      </c>
      <c r="D6" s="52">
        <v>0</v>
      </c>
      <c r="F6" s="11"/>
      <c r="G6" s="12"/>
      <c r="H6" s="13">
        <f>-D102</f>
        <v>-695</v>
      </c>
      <c r="I6" s="14" t="s">
        <v>129</v>
      </c>
    </row>
    <row r="7" spans="1:12" ht="15.6" x14ac:dyDescent="0.3">
      <c r="A7" s="49" t="s">
        <v>9</v>
      </c>
      <c r="B7" s="50">
        <v>4</v>
      </c>
      <c r="C7" s="50">
        <v>0</v>
      </c>
      <c r="D7" s="50">
        <v>4</v>
      </c>
      <c r="F7" s="11"/>
      <c r="G7" s="12"/>
      <c r="H7" s="13">
        <f>0</f>
        <v>0</v>
      </c>
      <c r="I7" s="14" t="s">
        <v>130</v>
      </c>
    </row>
    <row r="8" spans="1:12" ht="15.6" x14ac:dyDescent="0.3">
      <c r="A8" s="51" t="s">
        <v>10</v>
      </c>
      <c r="B8" s="52">
        <v>21</v>
      </c>
      <c r="C8" s="52">
        <v>0</v>
      </c>
      <c r="D8" s="52">
        <v>21</v>
      </c>
      <c r="F8" s="15"/>
      <c r="G8" s="16"/>
      <c r="H8" s="17">
        <f>SUM(H3:H7)</f>
        <v>25113</v>
      </c>
      <c r="I8" s="18"/>
    </row>
    <row r="9" spans="1:12" ht="15.6" x14ac:dyDescent="0.3">
      <c r="A9" s="49" t="s">
        <v>11</v>
      </c>
      <c r="B9" s="50">
        <v>0</v>
      </c>
      <c r="C9" s="50">
        <v>0</v>
      </c>
      <c r="D9" s="50">
        <v>0</v>
      </c>
      <c r="F9" s="70" t="s">
        <v>131</v>
      </c>
      <c r="G9" s="71"/>
      <c r="H9" s="13"/>
      <c r="I9" s="18"/>
    </row>
    <row r="10" spans="1:12" ht="15.6" x14ac:dyDescent="0.3">
      <c r="A10" s="51" t="s">
        <v>12</v>
      </c>
      <c r="B10" s="52">
        <v>1</v>
      </c>
      <c r="C10" s="52">
        <v>1</v>
      </c>
      <c r="D10" s="52">
        <v>2</v>
      </c>
      <c r="F10" s="19" t="s">
        <v>132</v>
      </c>
      <c r="G10" s="20">
        <f>SUM(D73,D83)</f>
        <v>1793</v>
      </c>
      <c r="H10" s="21"/>
      <c r="I10" s="18"/>
    </row>
    <row r="11" spans="1:12" ht="15.6" x14ac:dyDescent="0.3">
      <c r="A11" s="51" t="s">
        <v>13</v>
      </c>
      <c r="B11" s="52">
        <v>9</v>
      </c>
      <c r="C11" s="52">
        <v>0</v>
      </c>
      <c r="D11" s="52">
        <v>9</v>
      </c>
      <c r="F11" s="22" t="s">
        <v>133</v>
      </c>
      <c r="G11" s="23">
        <f>SUM(D66,D68:D72,D75,D77,D80:D82,D84:D85)</f>
        <v>16586</v>
      </c>
      <c r="H11" s="18"/>
      <c r="I11" s="18"/>
    </row>
    <row r="12" spans="1:12" ht="15.6" x14ac:dyDescent="0.3">
      <c r="A12" s="51" t="s">
        <v>14</v>
      </c>
      <c r="B12" s="52">
        <v>5</v>
      </c>
      <c r="C12" s="52">
        <v>1</v>
      </c>
      <c r="D12" s="52">
        <v>6</v>
      </c>
      <c r="F12" s="24" t="s">
        <v>134</v>
      </c>
      <c r="G12" s="25">
        <f>SUM(G10:G11)</f>
        <v>18379</v>
      </c>
      <c r="H12" s="18"/>
      <c r="I12" s="18"/>
      <c r="J12" s="4"/>
    </row>
    <row r="13" spans="1:12" ht="15.6" x14ac:dyDescent="0.3">
      <c r="A13" s="51" t="s">
        <v>15</v>
      </c>
      <c r="B13" s="52">
        <v>47</v>
      </c>
      <c r="C13" s="52">
        <v>3</v>
      </c>
      <c r="D13" s="52">
        <v>50</v>
      </c>
      <c r="F13" s="15"/>
      <c r="G13" s="16"/>
      <c r="H13" s="18"/>
      <c r="I13" s="18"/>
      <c r="L13" s="4"/>
    </row>
    <row r="14" spans="1:12" ht="15.6" x14ac:dyDescent="0.3">
      <c r="A14" s="49" t="s">
        <v>16</v>
      </c>
      <c r="B14" s="50">
        <v>127</v>
      </c>
      <c r="C14" s="50">
        <v>2</v>
      </c>
      <c r="D14" s="50">
        <v>129</v>
      </c>
      <c r="F14" s="15"/>
      <c r="G14" s="16"/>
      <c r="H14" s="18"/>
      <c r="I14" s="18"/>
    </row>
    <row r="15" spans="1:12" ht="15.6" x14ac:dyDescent="0.3">
      <c r="A15" s="51" t="s">
        <v>17</v>
      </c>
      <c r="B15" s="52">
        <v>7</v>
      </c>
      <c r="C15" s="52">
        <v>0</v>
      </c>
      <c r="D15" s="52">
        <v>7</v>
      </c>
      <c r="F15" s="72" t="s">
        <v>135</v>
      </c>
      <c r="G15" s="73"/>
      <c r="H15" s="14" t="s">
        <v>136</v>
      </c>
      <c r="I15" s="26">
        <f>SUM(D4:D9)</f>
        <v>60</v>
      </c>
    </row>
    <row r="16" spans="1:12" ht="15.6" x14ac:dyDescent="0.3">
      <c r="A16" s="49" t="s">
        <v>18</v>
      </c>
      <c r="B16" s="50">
        <v>30</v>
      </c>
      <c r="C16" s="50">
        <v>0</v>
      </c>
      <c r="D16" s="50">
        <v>30</v>
      </c>
      <c r="F16" s="19" t="s">
        <v>132</v>
      </c>
      <c r="G16" s="20">
        <f>SUM(D4,D7,D9,D14,D16,D19:D33,D45:D65,D86,D91:D92)</f>
        <v>2300</v>
      </c>
      <c r="H16" s="18"/>
      <c r="I16" s="27"/>
    </row>
    <row r="17" spans="1:9" x14ac:dyDescent="0.3">
      <c r="A17" s="51" t="s">
        <v>19</v>
      </c>
      <c r="B17" s="52">
        <v>35</v>
      </c>
      <c r="C17" s="52">
        <v>3</v>
      </c>
      <c r="D17" s="52">
        <v>38</v>
      </c>
      <c r="F17" s="22" t="s">
        <v>133</v>
      </c>
      <c r="G17" s="23">
        <f>SUM(D5:D6,D8,D10:D13,D15,D17:D18,D34:D44,D87:D90)</f>
        <v>3050</v>
      </c>
      <c r="H17" s="14" t="s">
        <v>137</v>
      </c>
      <c r="I17" s="26">
        <f>SUM(D10:D19)</f>
        <v>314</v>
      </c>
    </row>
    <row r="18" spans="1:9" ht="15.6" x14ac:dyDescent="0.3">
      <c r="A18" s="51" t="s">
        <v>20</v>
      </c>
      <c r="B18" s="52">
        <v>20</v>
      </c>
      <c r="C18" s="52">
        <v>2</v>
      </c>
      <c r="D18" s="52">
        <v>22</v>
      </c>
      <c r="F18" s="28" t="s">
        <v>134</v>
      </c>
      <c r="G18" s="29">
        <f>SUM(G16:G17)</f>
        <v>5350</v>
      </c>
      <c r="H18" s="18"/>
      <c r="I18" s="27"/>
    </row>
    <row r="19" spans="1:9" ht="15.6" x14ac:dyDescent="0.3">
      <c r="A19" s="49" t="s">
        <v>21</v>
      </c>
      <c r="B19" s="50">
        <v>16</v>
      </c>
      <c r="C19" s="50">
        <v>5</v>
      </c>
      <c r="D19" s="50">
        <v>21</v>
      </c>
      <c r="F19" s="15"/>
      <c r="G19" s="16"/>
      <c r="H19" s="14" t="s">
        <v>138</v>
      </c>
      <c r="I19" s="26">
        <f>SUM(D20:D31)</f>
        <v>1427</v>
      </c>
    </row>
    <row r="20" spans="1:9" ht="15.6" x14ac:dyDescent="0.3">
      <c r="A20" s="49" t="s">
        <v>22</v>
      </c>
      <c r="B20" s="50">
        <v>11</v>
      </c>
      <c r="C20" s="50">
        <v>2</v>
      </c>
      <c r="D20" s="50">
        <v>13</v>
      </c>
      <c r="F20" s="15"/>
      <c r="G20" s="16"/>
      <c r="H20" s="18"/>
      <c r="I20" s="27"/>
    </row>
    <row r="21" spans="1:9" ht="15.6" x14ac:dyDescent="0.3">
      <c r="A21" s="49" t="s">
        <v>23</v>
      </c>
      <c r="B21" s="50">
        <v>47</v>
      </c>
      <c r="C21" s="50">
        <v>35</v>
      </c>
      <c r="D21" s="50">
        <v>82</v>
      </c>
      <c r="F21" s="74" t="s">
        <v>139</v>
      </c>
      <c r="G21" s="75"/>
      <c r="H21" s="14" t="s">
        <v>140</v>
      </c>
      <c r="I21" s="26">
        <f>SUM(D32:D44)</f>
        <v>3021</v>
      </c>
    </row>
    <row r="22" spans="1:9" ht="15.6" x14ac:dyDescent="0.3">
      <c r="A22" s="49" t="s">
        <v>24</v>
      </c>
      <c r="B22" s="50">
        <v>782</v>
      </c>
      <c r="C22" s="50">
        <v>154</v>
      </c>
      <c r="D22" s="50">
        <v>936</v>
      </c>
      <c r="F22" s="19" t="s">
        <v>132</v>
      </c>
      <c r="G22" s="20">
        <f>SUM(D104,D106:D115)</f>
        <v>712</v>
      </c>
      <c r="H22" s="18"/>
      <c r="I22" s="27"/>
    </row>
    <row r="23" spans="1:9" x14ac:dyDescent="0.3">
      <c r="A23" s="49" t="s">
        <v>25</v>
      </c>
      <c r="B23" s="50">
        <v>29</v>
      </c>
      <c r="C23" s="50">
        <v>13</v>
      </c>
      <c r="D23" s="50">
        <v>42</v>
      </c>
      <c r="F23" s="22" t="s">
        <v>133</v>
      </c>
      <c r="G23" s="23">
        <f>SUM(D105)</f>
        <v>545</v>
      </c>
      <c r="H23" s="14" t="s">
        <v>141</v>
      </c>
      <c r="I23" s="26">
        <f>SUM(D45:D65)</f>
        <v>380</v>
      </c>
    </row>
    <row r="24" spans="1:9" ht="15.6" x14ac:dyDescent="0.3">
      <c r="A24" s="49" t="s">
        <v>26</v>
      </c>
      <c r="B24" s="50">
        <v>0</v>
      </c>
      <c r="C24" s="50">
        <v>0</v>
      </c>
      <c r="D24" s="50">
        <v>0</v>
      </c>
      <c r="F24" s="30" t="s">
        <v>134</v>
      </c>
      <c r="G24" s="31">
        <f>SUM(G22:G23)</f>
        <v>1257</v>
      </c>
      <c r="H24" s="18"/>
      <c r="I24" s="27"/>
    </row>
    <row r="25" spans="1:9" ht="15.6" x14ac:dyDescent="0.3">
      <c r="A25" s="49" t="s">
        <v>27</v>
      </c>
      <c r="B25" s="50">
        <v>0</v>
      </c>
      <c r="C25" s="50">
        <v>0</v>
      </c>
      <c r="D25" s="50">
        <v>0</v>
      </c>
      <c r="F25" s="15"/>
      <c r="G25" s="16"/>
      <c r="H25" s="14" t="s">
        <v>142</v>
      </c>
      <c r="I25" s="32">
        <f>SUM(D86:D92)</f>
        <v>148</v>
      </c>
    </row>
    <row r="26" spans="1:9" ht="15.6" x14ac:dyDescent="0.3">
      <c r="A26" s="49" t="s">
        <v>28</v>
      </c>
      <c r="B26" s="50">
        <v>209</v>
      </c>
      <c r="C26" s="50">
        <v>22</v>
      </c>
      <c r="D26" s="50">
        <v>231</v>
      </c>
      <c r="F26" s="15"/>
      <c r="G26" s="16"/>
      <c r="H26" s="18"/>
      <c r="I26" s="27"/>
    </row>
    <row r="27" spans="1:9" ht="15.6" x14ac:dyDescent="0.3">
      <c r="A27" s="49" t="s">
        <v>29</v>
      </c>
      <c r="B27" s="50">
        <v>7</v>
      </c>
      <c r="C27" s="50">
        <v>0</v>
      </c>
      <c r="D27" s="50">
        <v>7</v>
      </c>
      <c r="F27" s="76" t="s">
        <v>143</v>
      </c>
      <c r="G27" s="77"/>
      <c r="H27" s="18"/>
      <c r="I27" s="33">
        <f>SUM(I15,I17,I19,I21,I23,I25)</f>
        <v>5350</v>
      </c>
    </row>
    <row r="28" spans="1:9" ht="15.6" x14ac:dyDescent="0.3">
      <c r="A28" s="49" t="s">
        <v>30</v>
      </c>
      <c r="B28" s="50">
        <v>12</v>
      </c>
      <c r="C28" s="50">
        <v>24</v>
      </c>
      <c r="D28" s="50">
        <v>36</v>
      </c>
      <c r="F28" s="19" t="s">
        <v>134</v>
      </c>
      <c r="G28" s="20">
        <f>SUM(D93:D100,D103,D116:D120)</f>
        <v>62</v>
      </c>
      <c r="H28" s="18"/>
      <c r="I28" s="18"/>
    </row>
    <row r="29" spans="1:9" ht="15.6" x14ac:dyDescent="0.3">
      <c r="A29" s="49" t="s">
        <v>31</v>
      </c>
      <c r="B29" s="50">
        <v>47</v>
      </c>
      <c r="C29" s="50">
        <v>23</v>
      </c>
      <c r="D29" s="50">
        <v>70</v>
      </c>
      <c r="F29" s="34"/>
      <c r="G29" s="16"/>
      <c r="H29" s="18"/>
      <c r="I29" s="18"/>
    </row>
    <row r="30" spans="1:9" ht="15.6" x14ac:dyDescent="0.3">
      <c r="A30" s="49" t="s">
        <v>32</v>
      </c>
      <c r="B30" s="50">
        <v>6</v>
      </c>
      <c r="C30" s="50">
        <v>0</v>
      </c>
      <c r="D30" s="50">
        <v>6</v>
      </c>
      <c r="F30" s="15"/>
      <c r="G30" s="16"/>
      <c r="H30" s="18"/>
      <c r="I30" s="18"/>
    </row>
    <row r="31" spans="1:9" ht="15.6" x14ac:dyDescent="0.3">
      <c r="A31" s="49" t="s">
        <v>33</v>
      </c>
      <c r="B31" s="50">
        <v>4</v>
      </c>
      <c r="C31" s="50">
        <v>0</v>
      </c>
      <c r="D31" s="50">
        <v>4</v>
      </c>
      <c r="F31" s="66" t="s">
        <v>144</v>
      </c>
      <c r="G31" s="67"/>
      <c r="H31" s="18"/>
      <c r="I31" s="18"/>
    </row>
    <row r="32" spans="1:9" ht="15.6" x14ac:dyDescent="0.3">
      <c r="A32" s="49" t="s">
        <v>34</v>
      </c>
      <c r="B32" s="50">
        <v>38</v>
      </c>
      <c r="C32" s="50">
        <v>17</v>
      </c>
      <c r="D32" s="50">
        <v>55</v>
      </c>
      <c r="F32" s="19" t="s">
        <v>134</v>
      </c>
      <c r="G32" s="20">
        <f>SUM(D101)</f>
        <v>65</v>
      </c>
      <c r="H32" s="14"/>
      <c r="I32" s="18"/>
    </row>
    <row r="33" spans="1:10" ht="15.6" x14ac:dyDescent="0.3">
      <c r="A33" s="49" t="s">
        <v>35</v>
      </c>
      <c r="B33" s="50">
        <v>117</v>
      </c>
      <c r="C33" s="50">
        <v>65</v>
      </c>
      <c r="D33" s="50">
        <v>182</v>
      </c>
      <c r="F33" s="15"/>
      <c r="G33" s="35"/>
      <c r="H33" s="18"/>
      <c r="I33"/>
    </row>
    <row r="34" spans="1:10" ht="15.6" x14ac:dyDescent="0.3">
      <c r="A34" s="51" t="s">
        <v>36</v>
      </c>
      <c r="B34" s="52">
        <v>2</v>
      </c>
      <c r="C34" s="52">
        <v>0</v>
      </c>
      <c r="D34" s="52">
        <v>2</v>
      </c>
      <c r="F34" s="15"/>
      <c r="G34" s="36">
        <f>SUM(G12,G18,G24,G28,G32)</f>
        <v>25113</v>
      </c>
      <c r="H34" s="18"/>
      <c r="I34"/>
    </row>
    <row r="35" spans="1:10" ht="15.6" x14ac:dyDescent="0.3">
      <c r="A35" s="51" t="s">
        <v>37</v>
      </c>
      <c r="B35" s="52">
        <v>111</v>
      </c>
      <c r="C35" s="52">
        <v>12</v>
      </c>
      <c r="D35" s="52">
        <v>123</v>
      </c>
      <c r="F35"/>
      <c r="G35" s="37"/>
      <c r="H35" s="18"/>
      <c r="I35"/>
    </row>
    <row r="36" spans="1:10" ht="15.6" x14ac:dyDescent="0.3">
      <c r="A36" s="51" t="s">
        <v>38</v>
      </c>
      <c r="B36" s="52">
        <v>2</v>
      </c>
      <c r="C36" s="52">
        <v>0</v>
      </c>
      <c r="D36" s="52">
        <v>2</v>
      </c>
      <c r="F36"/>
      <c r="G36" s="37"/>
      <c r="H36" s="18"/>
      <c r="I36"/>
    </row>
    <row r="37" spans="1:10" x14ac:dyDescent="0.3">
      <c r="A37" s="51" t="s">
        <v>39</v>
      </c>
      <c r="B37" s="52">
        <v>844</v>
      </c>
      <c r="C37" s="52">
        <v>250</v>
      </c>
      <c r="D37" s="52">
        <v>1094</v>
      </c>
      <c r="F37" s="19" t="s">
        <v>145</v>
      </c>
      <c r="G37" s="38"/>
      <c r="H37" s="39"/>
      <c r="I37"/>
    </row>
    <row r="38" spans="1:10" x14ac:dyDescent="0.3">
      <c r="A38" s="51" t="s">
        <v>40</v>
      </c>
      <c r="B38" s="52">
        <v>325</v>
      </c>
      <c r="C38" s="52">
        <v>361</v>
      </c>
      <c r="D38" s="52">
        <v>686</v>
      </c>
      <c r="F38" s="19" t="s">
        <v>146</v>
      </c>
      <c r="G38" s="38"/>
      <c r="H38" s="39"/>
      <c r="I38"/>
    </row>
    <row r="39" spans="1:10" x14ac:dyDescent="0.3">
      <c r="A39" s="51" t="s">
        <v>41</v>
      </c>
      <c r="B39" s="52">
        <v>324</v>
      </c>
      <c r="C39" s="52">
        <v>146</v>
      </c>
      <c r="D39" s="52">
        <v>470</v>
      </c>
      <c r="F39" s="19"/>
      <c r="G39" s="38"/>
      <c r="H39" s="39"/>
      <c r="I39"/>
    </row>
    <row r="40" spans="1:10" x14ac:dyDescent="0.3">
      <c r="A40" s="51" t="s">
        <v>42</v>
      </c>
      <c r="B40" s="52">
        <v>10</v>
      </c>
      <c r="C40" s="52">
        <v>2</v>
      </c>
      <c r="D40" s="52">
        <v>12</v>
      </c>
      <c r="F40" s="40" t="s">
        <v>131</v>
      </c>
      <c r="G40" s="41" t="s">
        <v>147</v>
      </c>
      <c r="H40" s="39"/>
      <c r="I40"/>
    </row>
    <row r="41" spans="1:10" x14ac:dyDescent="0.3">
      <c r="A41" s="51" t="s">
        <v>43</v>
      </c>
      <c r="B41" s="52">
        <v>75</v>
      </c>
      <c r="C41" s="52">
        <v>36</v>
      </c>
      <c r="D41" s="52">
        <v>111</v>
      </c>
      <c r="F41" s="28" t="s">
        <v>137</v>
      </c>
      <c r="G41" s="42">
        <f>SUM(D10:D13,D15,D17:D18)</f>
        <v>134</v>
      </c>
      <c r="H41" s="39"/>
      <c r="I41"/>
    </row>
    <row r="42" spans="1:10" ht="39" x14ac:dyDescent="0.3">
      <c r="A42" s="51" t="s">
        <v>44</v>
      </c>
      <c r="B42" s="52">
        <v>60</v>
      </c>
      <c r="C42" s="52">
        <v>37</v>
      </c>
      <c r="D42" s="52">
        <v>97</v>
      </c>
      <c r="F42" s="28" t="s">
        <v>138</v>
      </c>
      <c r="G42" s="42">
        <v>0</v>
      </c>
      <c r="H42" s="39"/>
      <c r="I42" s="43" t="s">
        <v>148</v>
      </c>
      <c r="J42" s="65">
        <f>SUM(D20,D22:D31)</f>
        <v>1345</v>
      </c>
    </row>
    <row r="43" spans="1:10" ht="15.6" x14ac:dyDescent="0.3">
      <c r="A43" s="51" t="s">
        <v>45</v>
      </c>
      <c r="B43" s="52">
        <v>94</v>
      </c>
      <c r="C43" s="52">
        <v>48</v>
      </c>
      <c r="D43" s="52">
        <v>142</v>
      </c>
      <c r="F43" s="28" t="s">
        <v>140</v>
      </c>
      <c r="G43" s="42">
        <f>SUM(D34:D44)</f>
        <v>2784</v>
      </c>
      <c r="H43" s="18"/>
      <c r="I43"/>
    </row>
    <row r="44" spans="1:10" ht="15.6" x14ac:dyDescent="0.3">
      <c r="A44" s="51" t="s">
        <v>46</v>
      </c>
      <c r="B44" s="52">
        <v>35</v>
      </c>
      <c r="C44" s="52">
        <v>10</v>
      </c>
      <c r="D44" s="52">
        <v>45</v>
      </c>
      <c r="F44" s="30" t="s">
        <v>149</v>
      </c>
      <c r="G44" s="44">
        <f>SUM(0)</f>
        <v>0</v>
      </c>
      <c r="H44" s="18"/>
      <c r="I44"/>
    </row>
    <row r="45" spans="1:10" x14ac:dyDescent="0.3">
      <c r="A45" s="49" t="s">
        <v>47</v>
      </c>
      <c r="B45" s="50">
        <v>0</v>
      </c>
      <c r="C45" s="50">
        <v>0</v>
      </c>
      <c r="D45" s="50">
        <v>0</v>
      </c>
      <c r="F45" s="30" t="s">
        <v>150</v>
      </c>
      <c r="G45" s="45">
        <f>SUM(D105)</f>
        <v>545</v>
      </c>
      <c r="H45" s="14"/>
      <c r="I45"/>
    </row>
    <row r="46" spans="1:10" x14ac:dyDescent="0.3">
      <c r="A46" s="49" t="s">
        <v>48</v>
      </c>
      <c r="B46" s="50">
        <v>7</v>
      </c>
      <c r="C46" s="50">
        <v>0</v>
      </c>
      <c r="D46" s="50">
        <v>7</v>
      </c>
      <c r="F46" s="19"/>
      <c r="G46" s="23">
        <f>SUM(G41:G45)</f>
        <v>3463</v>
      </c>
      <c r="H46" s="46">
        <f>SUM(G11,G17,G23)-SUM(D5:D6,D8,D66,D68:D72,D75,D77,D80:D82,D84:D85,D87:D90)</f>
        <v>3463</v>
      </c>
      <c r="I46" s="14" t="s">
        <v>151</v>
      </c>
    </row>
    <row r="47" spans="1:10" ht="15.6" x14ac:dyDescent="0.3">
      <c r="A47" s="49" t="s">
        <v>49</v>
      </c>
      <c r="B47" s="50">
        <v>198</v>
      </c>
      <c r="C47" s="50">
        <v>26</v>
      </c>
      <c r="D47" s="50">
        <v>224</v>
      </c>
      <c r="F47" s="14"/>
      <c r="G47" s="47"/>
      <c r="H47" s="14"/>
      <c r="I47" s="18"/>
    </row>
    <row r="48" spans="1:10" ht="15.6" x14ac:dyDescent="0.3">
      <c r="A48" s="49" t="s">
        <v>50</v>
      </c>
      <c r="B48" s="50">
        <v>0</v>
      </c>
      <c r="C48" s="50">
        <v>0</v>
      </c>
      <c r="D48" s="50">
        <v>0</v>
      </c>
      <c r="F48" s="4"/>
      <c r="G48" s="48"/>
      <c r="H48" s="14"/>
      <c r="I48" s="18"/>
    </row>
    <row r="49" spans="1:9" ht="15.6" x14ac:dyDescent="0.3">
      <c r="A49" s="49" t="s">
        <v>51</v>
      </c>
      <c r="B49" s="50">
        <v>1</v>
      </c>
      <c r="C49" s="50">
        <v>0</v>
      </c>
      <c r="D49" s="50">
        <v>1</v>
      </c>
      <c r="F49" s="14"/>
      <c r="G49" s="47"/>
      <c r="H49" s="14"/>
      <c r="I49" s="18"/>
    </row>
    <row r="50" spans="1:9" x14ac:dyDescent="0.3">
      <c r="A50" s="49" t="s">
        <v>52</v>
      </c>
      <c r="B50" s="50">
        <v>0</v>
      </c>
      <c r="C50" s="50">
        <v>0</v>
      </c>
      <c r="D50" s="50">
        <v>0</v>
      </c>
    </row>
    <row r="51" spans="1:9" x14ac:dyDescent="0.3">
      <c r="A51" s="49" t="s">
        <v>53</v>
      </c>
      <c r="B51" s="50">
        <v>0</v>
      </c>
      <c r="C51" s="50">
        <v>0</v>
      </c>
      <c r="D51" s="50">
        <v>0</v>
      </c>
    </row>
    <row r="52" spans="1:9" x14ac:dyDescent="0.3">
      <c r="A52" s="49" t="s">
        <v>54</v>
      </c>
      <c r="B52" s="50">
        <v>0</v>
      </c>
      <c r="C52" s="50">
        <v>0</v>
      </c>
      <c r="D52" s="50">
        <v>0</v>
      </c>
    </row>
    <row r="53" spans="1:9" x14ac:dyDescent="0.3">
      <c r="A53" s="49" t="s">
        <v>55</v>
      </c>
      <c r="B53" s="50">
        <v>8</v>
      </c>
      <c r="C53" s="50">
        <v>11</v>
      </c>
      <c r="D53" s="50">
        <v>19</v>
      </c>
    </row>
    <row r="54" spans="1:9" x14ac:dyDescent="0.3">
      <c r="A54" s="49" t="s">
        <v>56</v>
      </c>
      <c r="B54" s="50">
        <v>1</v>
      </c>
      <c r="C54" s="50">
        <v>0</v>
      </c>
      <c r="D54" s="50">
        <v>1</v>
      </c>
    </row>
    <row r="55" spans="1:9" x14ac:dyDescent="0.3">
      <c r="A55" s="49" t="s">
        <v>57</v>
      </c>
      <c r="B55" s="50">
        <v>0</v>
      </c>
      <c r="C55" s="50">
        <v>0</v>
      </c>
      <c r="D55" s="50">
        <v>0</v>
      </c>
    </row>
    <row r="56" spans="1:9" x14ac:dyDescent="0.3">
      <c r="A56" s="49" t="s">
        <v>58</v>
      </c>
      <c r="B56" s="50">
        <v>10</v>
      </c>
      <c r="C56" s="50">
        <v>0</v>
      </c>
      <c r="D56" s="50">
        <v>10</v>
      </c>
    </row>
    <row r="57" spans="1:9" x14ac:dyDescent="0.3">
      <c r="A57" s="49" t="s">
        <v>59</v>
      </c>
      <c r="B57" s="50">
        <v>1</v>
      </c>
      <c r="C57" s="50">
        <v>0</v>
      </c>
      <c r="D57" s="50">
        <v>1</v>
      </c>
    </row>
    <row r="58" spans="1:9" x14ac:dyDescent="0.3">
      <c r="A58" s="49" t="s">
        <v>60</v>
      </c>
      <c r="B58" s="50">
        <v>6</v>
      </c>
      <c r="C58" s="50">
        <v>0</v>
      </c>
      <c r="D58" s="50">
        <v>6</v>
      </c>
    </row>
    <row r="59" spans="1:9" x14ac:dyDescent="0.3">
      <c r="A59" s="49" t="s">
        <v>61</v>
      </c>
      <c r="B59" s="50">
        <v>4</v>
      </c>
      <c r="C59" s="50">
        <v>0</v>
      </c>
      <c r="D59" s="50">
        <v>4</v>
      </c>
    </row>
    <row r="60" spans="1:9" x14ac:dyDescent="0.3">
      <c r="A60" s="49" t="s">
        <v>62</v>
      </c>
      <c r="B60" s="50">
        <v>4</v>
      </c>
      <c r="C60" s="50">
        <v>0</v>
      </c>
      <c r="D60" s="50">
        <v>4</v>
      </c>
    </row>
    <row r="61" spans="1:9" x14ac:dyDescent="0.3">
      <c r="A61" s="49" t="s">
        <v>63</v>
      </c>
      <c r="B61" s="50">
        <v>4</v>
      </c>
      <c r="C61" s="50">
        <v>0</v>
      </c>
      <c r="D61" s="50">
        <v>4</v>
      </c>
    </row>
    <row r="62" spans="1:9" x14ac:dyDescent="0.3">
      <c r="A62" s="49" t="s">
        <v>64</v>
      </c>
      <c r="B62" s="50">
        <v>71</v>
      </c>
      <c r="C62" s="50">
        <v>20</v>
      </c>
      <c r="D62" s="50">
        <v>91</v>
      </c>
    </row>
    <row r="63" spans="1:9" x14ac:dyDescent="0.3">
      <c r="A63" s="49" t="s">
        <v>65</v>
      </c>
      <c r="B63" s="50">
        <v>0</v>
      </c>
      <c r="C63" s="50">
        <v>0</v>
      </c>
      <c r="D63" s="50">
        <v>0</v>
      </c>
    </row>
    <row r="64" spans="1:9" x14ac:dyDescent="0.3">
      <c r="A64" s="49" t="s">
        <v>66</v>
      </c>
      <c r="B64" s="50">
        <v>4</v>
      </c>
      <c r="C64" s="50">
        <v>2</v>
      </c>
      <c r="D64" s="50">
        <v>6</v>
      </c>
    </row>
    <row r="65" spans="1:4" x14ac:dyDescent="0.3">
      <c r="A65" s="49" t="s">
        <v>67</v>
      </c>
      <c r="B65" s="50">
        <v>2</v>
      </c>
      <c r="C65" s="50">
        <v>0</v>
      </c>
      <c r="D65" s="50">
        <v>2</v>
      </c>
    </row>
    <row r="66" spans="1:4" x14ac:dyDescent="0.3">
      <c r="A66" s="53" t="s">
        <v>68</v>
      </c>
      <c r="B66" s="54">
        <v>3393</v>
      </c>
      <c r="C66" s="54">
        <v>1357</v>
      </c>
      <c r="D66" s="54">
        <v>4750</v>
      </c>
    </row>
    <row r="67" spans="1:4" x14ac:dyDescent="0.3">
      <c r="A67" s="3" t="s">
        <v>69</v>
      </c>
      <c r="B67" s="4">
        <v>7893</v>
      </c>
      <c r="C67" s="4">
        <v>2607</v>
      </c>
      <c r="D67" s="4">
        <v>10500</v>
      </c>
    </row>
    <row r="68" spans="1:4" x14ac:dyDescent="0.3">
      <c r="A68" s="53" t="s">
        <v>70</v>
      </c>
      <c r="B68" s="54">
        <v>476</v>
      </c>
      <c r="C68" s="54">
        <v>65</v>
      </c>
      <c r="D68" s="54">
        <v>541</v>
      </c>
    </row>
    <row r="69" spans="1:4" x14ac:dyDescent="0.3">
      <c r="A69" s="53" t="s">
        <v>71</v>
      </c>
      <c r="B69" s="54">
        <v>149</v>
      </c>
      <c r="C69" s="54">
        <v>174</v>
      </c>
      <c r="D69" s="54">
        <v>323</v>
      </c>
    </row>
    <row r="70" spans="1:4" x14ac:dyDescent="0.3">
      <c r="A70" s="53" t="s">
        <v>72</v>
      </c>
      <c r="B70" s="54">
        <v>11</v>
      </c>
      <c r="C70" s="54">
        <v>0</v>
      </c>
      <c r="D70" s="54">
        <v>11</v>
      </c>
    </row>
    <row r="71" spans="1:4" x14ac:dyDescent="0.3">
      <c r="A71" s="53" t="s">
        <v>73</v>
      </c>
      <c r="B71" s="54">
        <v>422</v>
      </c>
      <c r="C71" s="54">
        <v>107</v>
      </c>
      <c r="D71" s="54">
        <v>529</v>
      </c>
    </row>
    <row r="72" spans="1:4" x14ac:dyDescent="0.3">
      <c r="A72" s="53" t="s">
        <v>74</v>
      </c>
      <c r="B72" s="54">
        <v>153</v>
      </c>
      <c r="C72" s="54">
        <v>15</v>
      </c>
      <c r="D72" s="54">
        <v>168</v>
      </c>
    </row>
    <row r="73" spans="1:4" x14ac:dyDescent="0.3">
      <c r="A73" s="55" t="s">
        <v>75</v>
      </c>
      <c r="B73" s="56">
        <v>591</v>
      </c>
      <c r="C73" s="56">
        <v>73</v>
      </c>
      <c r="D73" s="56">
        <v>664</v>
      </c>
    </row>
    <row r="74" spans="1:4" x14ac:dyDescent="0.3">
      <c r="A74" s="3" t="s">
        <v>76</v>
      </c>
      <c r="B74" s="4">
        <v>13858</v>
      </c>
      <c r="C74" s="4">
        <v>3474</v>
      </c>
      <c r="D74" s="4">
        <v>17332</v>
      </c>
    </row>
    <row r="75" spans="1:4" x14ac:dyDescent="0.3">
      <c r="A75" s="53" t="s">
        <v>77</v>
      </c>
      <c r="B75" s="54">
        <v>350</v>
      </c>
      <c r="C75" s="54">
        <v>131</v>
      </c>
      <c r="D75" s="54">
        <v>481</v>
      </c>
    </row>
    <row r="76" spans="1:4" x14ac:dyDescent="0.3">
      <c r="A76" s="3" t="s">
        <v>78</v>
      </c>
      <c r="B76" s="4">
        <v>13563</v>
      </c>
      <c r="C76" s="4">
        <v>2967</v>
      </c>
      <c r="D76" s="4">
        <v>16530</v>
      </c>
    </row>
    <row r="77" spans="1:4" x14ac:dyDescent="0.3">
      <c r="A77" s="53" t="s">
        <v>79</v>
      </c>
      <c r="B77" s="54">
        <v>61</v>
      </c>
      <c r="C77" s="54">
        <v>30</v>
      </c>
      <c r="D77" s="54">
        <v>91</v>
      </c>
    </row>
    <row r="78" spans="1:4" x14ac:dyDescent="0.3">
      <c r="A78" s="3" t="s">
        <v>80</v>
      </c>
      <c r="B78" s="4">
        <v>8575</v>
      </c>
      <c r="C78" s="4">
        <v>1669</v>
      </c>
      <c r="D78" s="4">
        <v>10244</v>
      </c>
    </row>
    <row r="79" spans="1:4" x14ac:dyDescent="0.3">
      <c r="A79" s="3" t="s">
        <v>81</v>
      </c>
      <c r="B79" s="4">
        <v>34005</v>
      </c>
      <c r="C79" s="4">
        <v>9357</v>
      </c>
      <c r="D79" s="4">
        <v>43362</v>
      </c>
    </row>
    <row r="80" spans="1:4" x14ac:dyDescent="0.3">
      <c r="A80" s="53" t="s">
        <v>82</v>
      </c>
      <c r="B80" s="54">
        <v>2755</v>
      </c>
      <c r="C80" s="54">
        <v>1038</v>
      </c>
      <c r="D80" s="54">
        <v>3793</v>
      </c>
    </row>
    <row r="81" spans="1:4" x14ac:dyDescent="0.3">
      <c r="A81" s="53" t="s">
        <v>83</v>
      </c>
      <c r="B81" s="54">
        <v>139</v>
      </c>
      <c r="C81" s="54">
        <v>83</v>
      </c>
      <c r="D81" s="54">
        <v>222</v>
      </c>
    </row>
    <row r="82" spans="1:4" x14ac:dyDescent="0.3">
      <c r="A82" s="53" t="s">
        <v>84</v>
      </c>
      <c r="B82" s="54">
        <v>2093</v>
      </c>
      <c r="C82" s="54">
        <v>391</v>
      </c>
      <c r="D82" s="54">
        <v>2484</v>
      </c>
    </row>
    <row r="83" spans="1:4" x14ac:dyDescent="0.3">
      <c r="A83" s="55" t="s">
        <v>85</v>
      </c>
      <c r="B83" s="56">
        <v>863</v>
      </c>
      <c r="C83" s="56">
        <v>266</v>
      </c>
      <c r="D83" s="56">
        <v>1129</v>
      </c>
    </row>
    <row r="84" spans="1:4" x14ac:dyDescent="0.3">
      <c r="A84" s="53" t="s">
        <v>86</v>
      </c>
      <c r="B84" s="54">
        <v>2702</v>
      </c>
      <c r="C84" s="54">
        <v>380</v>
      </c>
      <c r="D84" s="54">
        <v>3082</v>
      </c>
    </row>
    <row r="85" spans="1:4" x14ac:dyDescent="0.3">
      <c r="A85" s="53" t="s">
        <v>87</v>
      </c>
      <c r="B85" s="54">
        <v>100</v>
      </c>
      <c r="C85" s="54">
        <v>11</v>
      </c>
      <c r="D85" s="54">
        <v>111</v>
      </c>
    </row>
    <row r="86" spans="1:4" x14ac:dyDescent="0.3">
      <c r="A86" s="49" t="s">
        <v>88</v>
      </c>
      <c r="B86" s="50">
        <v>0</v>
      </c>
      <c r="C86" s="50">
        <v>0</v>
      </c>
      <c r="D86" s="50">
        <v>0</v>
      </c>
    </row>
    <row r="87" spans="1:4" x14ac:dyDescent="0.3">
      <c r="A87" s="51" t="s">
        <v>89</v>
      </c>
      <c r="B87" s="52">
        <v>0</v>
      </c>
      <c r="C87" s="52">
        <v>0</v>
      </c>
      <c r="D87" s="52">
        <v>0</v>
      </c>
    </row>
    <row r="88" spans="1:4" x14ac:dyDescent="0.3">
      <c r="A88" s="51" t="s">
        <v>90</v>
      </c>
      <c r="B88" s="52">
        <v>80</v>
      </c>
      <c r="C88" s="52">
        <v>26</v>
      </c>
      <c r="D88" s="52">
        <v>106</v>
      </c>
    </row>
    <row r="89" spans="1:4" x14ac:dyDescent="0.3">
      <c r="A89" s="51" t="s">
        <v>91</v>
      </c>
      <c r="B89" s="52">
        <v>0</v>
      </c>
      <c r="C89" s="52">
        <v>0</v>
      </c>
      <c r="D89" s="52">
        <v>0</v>
      </c>
    </row>
    <row r="90" spans="1:4" x14ac:dyDescent="0.3">
      <c r="A90" s="51" t="s">
        <v>92</v>
      </c>
      <c r="B90" s="52">
        <v>2</v>
      </c>
      <c r="C90" s="52">
        <v>2</v>
      </c>
      <c r="D90" s="52">
        <v>4</v>
      </c>
    </row>
    <row r="91" spans="1:4" x14ac:dyDescent="0.3">
      <c r="A91" s="49" t="s">
        <v>93</v>
      </c>
      <c r="B91" s="50">
        <v>37</v>
      </c>
      <c r="C91" s="50">
        <v>1</v>
      </c>
      <c r="D91" s="50">
        <v>38</v>
      </c>
    </row>
    <row r="92" spans="1:4" x14ac:dyDescent="0.3">
      <c r="A92" s="49" t="s">
        <v>94</v>
      </c>
      <c r="B92" s="50">
        <v>0</v>
      </c>
      <c r="C92" s="50">
        <v>0</v>
      </c>
      <c r="D92" s="50">
        <v>0</v>
      </c>
    </row>
    <row r="93" spans="1:4" x14ac:dyDescent="0.3">
      <c r="A93" s="57" t="s">
        <v>95</v>
      </c>
      <c r="B93" s="58">
        <v>3</v>
      </c>
      <c r="C93" s="58">
        <v>0</v>
      </c>
      <c r="D93" s="58">
        <v>3</v>
      </c>
    </row>
    <row r="94" spans="1:4" x14ac:dyDescent="0.3">
      <c r="A94" s="57" t="s">
        <v>96</v>
      </c>
      <c r="B94" s="58">
        <v>1</v>
      </c>
      <c r="C94" s="58">
        <v>0</v>
      </c>
      <c r="D94" s="58">
        <v>1</v>
      </c>
    </row>
    <row r="95" spans="1:4" x14ac:dyDescent="0.3">
      <c r="A95" s="57" t="s">
        <v>97</v>
      </c>
      <c r="B95" s="58">
        <v>2</v>
      </c>
      <c r="C95" s="58">
        <v>0</v>
      </c>
      <c r="D95" s="58">
        <v>2</v>
      </c>
    </row>
    <row r="96" spans="1:4" x14ac:dyDescent="0.3">
      <c r="A96" s="57" t="s">
        <v>98</v>
      </c>
      <c r="B96" s="58">
        <v>2</v>
      </c>
      <c r="C96" s="58">
        <v>0</v>
      </c>
      <c r="D96" s="58">
        <v>2</v>
      </c>
    </row>
    <row r="97" spans="1:4" x14ac:dyDescent="0.3">
      <c r="A97" s="57" t="s">
        <v>99</v>
      </c>
      <c r="B97" s="58">
        <v>0</v>
      </c>
      <c r="C97" s="58">
        <v>2</v>
      </c>
      <c r="D97" s="58">
        <v>2</v>
      </c>
    </row>
    <row r="98" spans="1:4" x14ac:dyDescent="0.3">
      <c r="A98" s="57" t="s">
        <v>100</v>
      </c>
      <c r="B98" s="58">
        <v>0</v>
      </c>
      <c r="C98" s="58">
        <v>0</v>
      </c>
      <c r="D98" s="58">
        <v>0</v>
      </c>
    </row>
    <row r="99" spans="1:4" x14ac:dyDescent="0.3">
      <c r="A99" s="57" t="s">
        <v>101</v>
      </c>
      <c r="B99" s="58">
        <v>5</v>
      </c>
      <c r="C99" s="58">
        <v>0</v>
      </c>
      <c r="D99" s="58">
        <v>5</v>
      </c>
    </row>
    <row r="100" spans="1:4" x14ac:dyDescent="0.3">
      <c r="A100" s="57" t="s">
        <v>102</v>
      </c>
      <c r="B100" s="58">
        <v>1</v>
      </c>
      <c r="C100" s="58">
        <v>0</v>
      </c>
      <c r="D100" s="58">
        <v>1</v>
      </c>
    </row>
    <row r="101" spans="1:4" x14ac:dyDescent="0.3">
      <c r="A101" s="63" t="s">
        <v>103</v>
      </c>
      <c r="B101" s="64">
        <v>53</v>
      </c>
      <c r="C101" s="64">
        <v>12</v>
      </c>
      <c r="D101" s="64">
        <v>65</v>
      </c>
    </row>
    <row r="102" spans="1:4" x14ac:dyDescent="0.3">
      <c r="A102" s="3" t="s">
        <v>104</v>
      </c>
      <c r="B102" s="4">
        <v>605</v>
      </c>
      <c r="C102" s="4">
        <v>90</v>
      </c>
      <c r="D102" s="4">
        <v>695</v>
      </c>
    </row>
    <row r="103" spans="1:4" x14ac:dyDescent="0.3">
      <c r="A103" s="57" t="s">
        <v>105</v>
      </c>
      <c r="B103" s="58">
        <v>12</v>
      </c>
      <c r="C103" s="58">
        <v>0</v>
      </c>
      <c r="D103" s="58">
        <v>12</v>
      </c>
    </row>
    <row r="104" spans="1:4" x14ac:dyDescent="0.3">
      <c r="A104" s="59" t="s">
        <v>106</v>
      </c>
      <c r="B104" s="60">
        <v>7</v>
      </c>
      <c r="C104" s="60">
        <v>1</v>
      </c>
      <c r="D104" s="60">
        <v>8</v>
      </c>
    </row>
    <row r="105" spans="1:4" x14ac:dyDescent="0.3">
      <c r="A105" s="61" t="s">
        <v>107</v>
      </c>
      <c r="B105" s="62">
        <v>329</v>
      </c>
      <c r="C105" s="62">
        <v>216</v>
      </c>
      <c r="D105" s="62">
        <v>545</v>
      </c>
    </row>
    <row r="106" spans="1:4" x14ac:dyDescent="0.3">
      <c r="A106" s="59" t="s">
        <v>108</v>
      </c>
      <c r="B106" s="60">
        <v>3</v>
      </c>
      <c r="C106" s="60">
        <v>0</v>
      </c>
      <c r="D106" s="60">
        <v>3</v>
      </c>
    </row>
    <row r="107" spans="1:4" x14ac:dyDescent="0.3">
      <c r="A107" s="59" t="s">
        <v>109</v>
      </c>
      <c r="B107" s="60">
        <v>74</v>
      </c>
      <c r="C107" s="60">
        <v>5</v>
      </c>
      <c r="D107" s="60">
        <v>79</v>
      </c>
    </row>
    <row r="108" spans="1:4" x14ac:dyDescent="0.3">
      <c r="A108" s="59" t="s">
        <v>110</v>
      </c>
      <c r="B108" s="60">
        <v>1</v>
      </c>
      <c r="C108" s="60">
        <v>1</v>
      </c>
      <c r="D108" s="60">
        <v>2</v>
      </c>
    </row>
    <row r="109" spans="1:4" x14ac:dyDescent="0.3">
      <c r="A109" s="59" t="s">
        <v>111</v>
      </c>
      <c r="B109" s="60">
        <v>196</v>
      </c>
      <c r="C109" s="60">
        <v>39</v>
      </c>
      <c r="D109" s="60">
        <v>235</v>
      </c>
    </row>
    <row r="110" spans="1:4" x14ac:dyDescent="0.3">
      <c r="A110" s="59" t="s">
        <v>112</v>
      </c>
      <c r="B110" s="60">
        <v>62</v>
      </c>
      <c r="C110" s="60">
        <v>17</v>
      </c>
      <c r="D110" s="60">
        <v>79</v>
      </c>
    </row>
    <row r="111" spans="1:4" x14ac:dyDescent="0.3">
      <c r="A111" s="59" t="s">
        <v>113</v>
      </c>
      <c r="B111" s="60">
        <v>152</v>
      </c>
      <c r="C111" s="60">
        <v>6</v>
      </c>
      <c r="D111" s="60">
        <v>158</v>
      </c>
    </row>
    <row r="112" spans="1:4" x14ac:dyDescent="0.3">
      <c r="A112" s="59" t="s">
        <v>114</v>
      </c>
      <c r="B112" s="60">
        <v>11</v>
      </c>
      <c r="C112" s="60">
        <v>1</v>
      </c>
      <c r="D112" s="60">
        <v>12</v>
      </c>
    </row>
    <row r="113" spans="1:4" x14ac:dyDescent="0.3">
      <c r="A113" s="59" t="s">
        <v>115</v>
      </c>
      <c r="B113" s="60">
        <v>1</v>
      </c>
      <c r="C113" s="60">
        <v>0</v>
      </c>
      <c r="D113" s="60">
        <v>1</v>
      </c>
    </row>
    <row r="114" spans="1:4" x14ac:dyDescent="0.3">
      <c r="A114" s="59" t="s">
        <v>116</v>
      </c>
      <c r="B114" s="60">
        <v>7</v>
      </c>
      <c r="C114" s="60">
        <v>4</v>
      </c>
      <c r="D114" s="60">
        <v>11</v>
      </c>
    </row>
    <row r="115" spans="1:4" x14ac:dyDescent="0.3">
      <c r="A115" s="59" t="s">
        <v>117</v>
      </c>
      <c r="B115" s="60">
        <v>90</v>
      </c>
      <c r="C115" s="60">
        <v>34</v>
      </c>
      <c r="D115" s="60">
        <v>124</v>
      </c>
    </row>
    <row r="116" spans="1:4" x14ac:dyDescent="0.3">
      <c r="A116" s="57" t="s">
        <v>118</v>
      </c>
      <c r="B116" s="58">
        <v>0</v>
      </c>
      <c r="C116" s="58">
        <v>0</v>
      </c>
      <c r="D116" s="58">
        <v>0</v>
      </c>
    </row>
    <row r="117" spans="1:4" x14ac:dyDescent="0.3">
      <c r="A117" s="57" t="s">
        <v>119</v>
      </c>
      <c r="B117" s="58">
        <v>3</v>
      </c>
      <c r="C117" s="58">
        <v>6</v>
      </c>
      <c r="D117" s="58">
        <v>9</v>
      </c>
    </row>
    <row r="118" spans="1:4" x14ac:dyDescent="0.3">
      <c r="A118" s="57" t="s">
        <v>120</v>
      </c>
      <c r="B118" s="58">
        <v>0</v>
      </c>
      <c r="C118" s="58">
        <v>0</v>
      </c>
      <c r="D118" s="58">
        <v>0</v>
      </c>
    </row>
    <row r="119" spans="1:4" x14ac:dyDescent="0.3">
      <c r="A119" s="57" t="s">
        <v>121</v>
      </c>
      <c r="B119" s="58">
        <v>0</v>
      </c>
      <c r="C119" s="58">
        <v>0</v>
      </c>
      <c r="D119" s="58">
        <v>0</v>
      </c>
    </row>
    <row r="120" spans="1:4" x14ac:dyDescent="0.3">
      <c r="A120" s="57" t="s">
        <v>122</v>
      </c>
      <c r="B120" s="58">
        <v>20</v>
      </c>
      <c r="C120" s="58">
        <v>5</v>
      </c>
      <c r="D120" s="58">
        <v>25</v>
      </c>
    </row>
    <row r="121" spans="1:4" x14ac:dyDescent="0.3">
      <c r="A121" s="3" t="s">
        <v>123</v>
      </c>
      <c r="B121" s="4">
        <v>97780</v>
      </c>
      <c r="C121" s="4">
        <v>25996</v>
      </c>
      <c r="D121" s="4">
        <v>123776</v>
      </c>
    </row>
  </sheetData>
  <autoFilter ref="A3:D121" xr:uid="{5C62FBE0-A481-4FEE-A99E-8083DF56CC9B}"/>
  <mergeCells count="7">
    <mergeCell ref="F31:G31"/>
    <mergeCell ref="A2:F2"/>
    <mergeCell ref="A1:F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347FD-01F0-4C22-83D9-938BCCEFCF1A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79C7E669-2866-4739-8BB9-C7F20BC6F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17F795-576D-4227-813D-D5BF599ACF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2024-01-12T20:17:38Z</dcterms:created>
  <dcterms:modified xsi:type="dcterms:W3CDTF">2024-01-15T23:06:01Z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