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10" documentId="8_{738A0FC3-39DF-470E-A05D-262C25A0EBD3}" xr6:coauthVersionLast="47" xr6:coauthVersionMax="47" xr10:uidLastSave="{14651E90-C48F-49AE-A018-5E3E03E93712}"/>
  <bookViews>
    <workbookView xWindow="54495" yWindow="0" windowWidth="26010" windowHeight="20985" xr2:uid="{503EBE01-E53A-4B80-8004-1B524E71670C}"/>
  </bookViews>
  <sheets>
    <sheet name="Sheet1" sheetId="1" r:id="rId1"/>
  </sheets>
  <definedNames>
    <definedName name="_xlnm._FilterDatabase" localSheetId="0" hidden="1">Sheet1!$A$3:$D$132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1" i="1"/>
  <c r="G43" i="1"/>
  <c r="G42" i="1"/>
  <c r="H48" i="1"/>
  <c r="J46" i="1"/>
  <c r="I25" i="1"/>
  <c r="I23" i="1"/>
  <c r="I21" i="1"/>
  <c r="I19" i="1"/>
  <c r="I17" i="1"/>
  <c r="I15" i="1"/>
  <c r="I27" i="1" s="1"/>
  <c r="G32" i="1"/>
  <c r="G28" i="1"/>
  <c r="G23" i="1"/>
  <c r="G22" i="1"/>
  <c r="G17" i="1"/>
  <c r="G16" i="1"/>
  <c r="G11" i="1"/>
  <c r="G10" i="1"/>
  <c r="H7" i="1"/>
  <c r="H6" i="1"/>
  <c r="H5" i="1"/>
  <c r="H4" i="1"/>
  <c r="H3" i="1"/>
  <c r="H8" i="1" s="1"/>
  <c r="G48" i="1" l="1"/>
  <c r="G24" i="1"/>
  <c r="G18" i="1"/>
  <c r="G12" i="1"/>
  <c r="G34" i="1" s="1"/>
</calcChain>
</file>

<file path=xl/sharedStrings.xml><?xml version="1.0" encoding="utf-8"?>
<sst xmlns="http://schemas.openxmlformats.org/spreadsheetml/2006/main" count="178" uniqueCount="169">
  <si>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</si>
  <si>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</si>
  <si>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</si>
  <si>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</si>
  <si>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</si>
  <si>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</si>
  <si>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Cc-Colby, twnshp of</t>
  </si>
  <si>
    <t>Ccl-Colby, city of</t>
  </si>
  <si>
    <t>Cc-Curtiss, village of</t>
  </si>
  <si>
    <t>Ccl-Dorchester, village of</t>
  </si>
  <si>
    <t>Cc-Green Grove, twnshp of</t>
  </si>
  <si>
    <t>Cc-Grant, twnshp of</t>
  </si>
  <si>
    <t>Ccl-Greenwood, city of</t>
  </si>
  <si>
    <t>Cc-Hoard, twnshp of</t>
  </si>
  <si>
    <t>Cc-Hixon, twnshp of</t>
  </si>
  <si>
    <t>Ccl-Loyal, city of</t>
  </si>
  <si>
    <t>Cc-Longwood, twnshp of</t>
  </si>
  <si>
    <t>Cc-Lynn, twnshp of</t>
  </si>
  <si>
    <t>Cc-Mayville, twnshp of</t>
  </si>
  <si>
    <t>Cc-Mead, twnshp of</t>
  </si>
  <si>
    <t>Ccl-Neillsville, city of</t>
  </si>
  <si>
    <t>Ccl-Owen, city of</t>
  </si>
  <si>
    <t>Cc-Pine Valley, twnshp of</t>
  </si>
  <si>
    <t>Cc-Reseburg, twnshp of</t>
  </si>
  <si>
    <t>Ccl-Thorp, city of</t>
  </si>
  <si>
    <t>Cc-Unity, twnshp of</t>
  </si>
  <si>
    <t>Ccl-Withee, village of</t>
  </si>
  <si>
    <t>Lcl-Antigo, city of</t>
  </si>
  <si>
    <t>Lcl-Elcho, twnshp of</t>
  </si>
  <si>
    <t>Lcl-Polar, twnship of</t>
  </si>
  <si>
    <t>Lcl-Rolling, twnshp of</t>
  </si>
  <si>
    <t>Lil-Merrill, city of</t>
  </si>
  <si>
    <t>Lil-Tomahawk, city of</t>
  </si>
  <si>
    <t>Li-Harrison, twnshp of</t>
  </si>
  <si>
    <t>Li-King, twnshp of</t>
  </si>
  <si>
    <t>Li-Pine River, twnshp of</t>
  </si>
  <si>
    <t>Li-Scott, twnshp of</t>
  </si>
  <si>
    <t>Mcl-Abby, city of in MaraCnty</t>
  </si>
  <si>
    <t>Mcl-Athens, village of</t>
  </si>
  <si>
    <t>Mcl-Birnamwood, village of</t>
  </si>
  <si>
    <t>Mcl-Bern, twnshp of</t>
  </si>
  <si>
    <t>Mcl-Bevent, twnshp of</t>
  </si>
  <si>
    <t>Mcl-Colby, city of in MaraCnty</t>
  </si>
  <si>
    <t>Mcl-Edgar, village of</t>
  </si>
  <si>
    <t>Mcl-Eau Pleine, twnshp of</t>
  </si>
  <si>
    <t>Mcl-Frankfort, twnshp of</t>
  </si>
  <si>
    <t>Mcl-Hatley, village of</t>
  </si>
  <si>
    <t>Mcl-Halsey, twnshp of</t>
  </si>
  <si>
    <t>Mcl-Hamburg, twnshp of</t>
  </si>
  <si>
    <t>Mcl-Holton, twnshp of</t>
  </si>
  <si>
    <t>Mcl-Hull, twnshp of</t>
  </si>
  <si>
    <t>Mcl-Johnson, twnshp of</t>
  </si>
  <si>
    <t>Mcl-Knowlton, twnshp of</t>
  </si>
  <si>
    <t>Mcl-Marathon City, village of</t>
  </si>
  <si>
    <t>Mcl-Mosinee, city of</t>
  </si>
  <si>
    <t>Mcl-Norrie, twnshp of</t>
  </si>
  <si>
    <t>Mcl-Rothschild, village of</t>
  </si>
  <si>
    <t>Mcl-Rib Falls, twnshp of</t>
  </si>
  <si>
    <t>Mcl-Rietbrock, twnshp of</t>
  </si>
  <si>
    <t>Mcl-Rib Mountain, twnshp of</t>
  </si>
  <si>
    <t>Mcl-Spencer, village of</t>
  </si>
  <si>
    <t>Mcl-Stettin, twnshp of</t>
  </si>
  <si>
    <t>Mcl-Unity, village of</t>
  </si>
  <si>
    <t>Mcl-Wausau, city of</t>
  </si>
  <si>
    <t>Mcl-Wausau, twnshp of</t>
  </si>
  <si>
    <t>Mcl-Weston, village of</t>
  </si>
  <si>
    <t>Ocl-Crescent, twnshp of</t>
  </si>
  <si>
    <t>Ocl-Minocqua, twnshp of</t>
  </si>
  <si>
    <t>Ocl-Newbold, twnshp of</t>
  </si>
  <si>
    <t>Ocl-Pelican, twnshp of</t>
  </si>
  <si>
    <t>Ocl-Pine Lake, twnshp of</t>
  </si>
  <si>
    <t>Oc-Woodboro, twnshp of</t>
  </si>
  <si>
    <t>Tcl-Medford, city of</t>
  </si>
  <si>
    <t>Tc-Aurora, twnshp of</t>
  </si>
  <si>
    <t>Tc-Browning, twnshp of</t>
  </si>
  <si>
    <t>Tc-Chelsea, twnshp of</t>
  </si>
  <si>
    <t>Tc-Cleveland, twnshp of</t>
  </si>
  <si>
    <t>Tc-Deer Creek, twnshp of</t>
  </si>
  <si>
    <t>Tc-Ford, twnshp of</t>
  </si>
  <si>
    <t>Tc-Goodrich, twnshp of</t>
  </si>
  <si>
    <t>Tc-Greenwood, twnshp of</t>
  </si>
  <si>
    <t>Tc-Grover, twnshp of</t>
  </si>
  <si>
    <t>Tc-Hammel, twnshp of</t>
  </si>
  <si>
    <t>Tc-Holway, twnshp of</t>
  </si>
  <si>
    <t>Tc-Jump River, twnshp of</t>
  </si>
  <si>
    <t>Tc-Little Black, twnshp of</t>
  </si>
  <si>
    <t>Tc-Maplehurst, twnshp of</t>
  </si>
  <si>
    <t>Tc-Mckinley, twnshp of</t>
  </si>
  <si>
    <t>Tc-Medford, twnshp of</t>
  </si>
  <si>
    <t>Tc-Molitor, twnshp of</t>
  </si>
  <si>
    <t>Tc-Pershing, twnshp of</t>
  </si>
  <si>
    <t>Tc-Rib Lake, twnshp of</t>
  </si>
  <si>
    <t>Tc-Roosevelt, twnshp of</t>
  </si>
  <si>
    <t>Tc-Taft, twnshp of</t>
  </si>
  <si>
    <t>Tcl-Westboro, twnshp of</t>
  </si>
  <si>
    <t>Tcl-Gilman, village of</t>
  </si>
  <si>
    <t>Tc-Lublin, village of</t>
  </si>
  <si>
    <t>Tcl-Rib Lake, village of</t>
  </si>
  <si>
    <t>Tcl-Stetsonville, village of</t>
  </si>
  <si>
    <t>WI-Ashland County</t>
  </si>
  <si>
    <t>WI-Brown County</t>
  </si>
  <si>
    <t>WI-Dane County</t>
  </si>
  <si>
    <t>WI-Dunn County</t>
  </si>
  <si>
    <t>WI-Fond du Lac County</t>
  </si>
  <si>
    <t>WI-Kenosha County</t>
  </si>
  <si>
    <t>WI-Polk County</t>
  </si>
  <si>
    <t>WI-Racine County</t>
  </si>
  <si>
    <t>WI-Sheboygan County</t>
  </si>
  <si>
    <t>WI-St. Croix County</t>
  </si>
  <si>
    <t>WI-Winnebago County</t>
  </si>
  <si>
    <t>Wcl-Marshfield, city</t>
  </si>
  <si>
    <t>Non Wisconsin Resident</t>
  </si>
  <si>
    <t>Interlibrary Loan</t>
  </si>
  <si>
    <t>Chv-Boyd, village of</t>
  </si>
  <si>
    <t>Chcl-Eau Claire, city of</t>
  </si>
  <si>
    <t>Chcl-Stanley, city of</t>
  </si>
  <si>
    <t>Prc-Catawba, twnshp of</t>
  </si>
  <si>
    <t>Prc-Catawba, village of</t>
  </si>
  <si>
    <t>Prc-Hill, twnshp of</t>
  </si>
  <si>
    <t>Prc-Knox, twnshp of</t>
  </si>
  <si>
    <t>Prcl-Ogema, twnshp of</t>
  </si>
  <si>
    <t>Prcl-Phillips, city of</t>
  </si>
  <si>
    <t>Prc-Prentice, village of</t>
  </si>
  <si>
    <t>Prc-Spirit, twnshp of</t>
  </si>
  <si>
    <t>Prc-Worcester, twnshp of</t>
  </si>
  <si>
    <t>Vc-Arbor Vitae, twnshp of</t>
  </si>
  <si>
    <t>Vcl-Lac Du Flambeau, twnshp of</t>
  </si>
  <si>
    <t>Vcl-Lincoln, twnshp of</t>
  </si>
  <si>
    <t>Rucl-Marshall, twnshp of</t>
  </si>
  <si>
    <t>Rucl-Sheldon, village of</t>
  </si>
  <si>
    <t>Wac-Lebanon, twnshp of</t>
  </si>
  <si>
    <t>Wocl-Pittsville, city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</si>
  <si>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</si>
  <si>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</si>
  <si>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</si>
  <si>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</si>
  <si>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</si>
  <si>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</si>
  <si>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</si>
  <si>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</si>
  <si>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</si>
  <si>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</si>
  <si>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</si>
  <si>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</si>
  <si>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</si>
  <si>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</si>
  <si>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</si>
  <si>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</si>
  <si>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</si>
  <si>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 xml:space="preserve">Lincoln </t>
  </si>
  <si>
    <t>Marathon</t>
  </si>
  <si>
    <t>Oneida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</si>
  <si>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</si>
  <si>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</si>
  <si>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</si>
  <si>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</si>
  <si>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</si>
  <si>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NOTES:</t>
  </si>
  <si>
    <t>Chippewa</t>
  </si>
  <si>
    <t>Clark</t>
  </si>
  <si>
    <t>Lincoln</t>
  </si>
  <si>
    <t xml:space="preserve">Marathon </t>
  </si>
  <si>
    <t>Price</t>
  </si>
  <si>
    <t>Rusk</t>
  </si>
  <si>
    <t>Circulations to Rusk County residents who reside outside the city of Ladysmith, Villages of Bruce and Hawkins, and Towns of Atlanta, Hawkins, South Fork and Stubbs.</t>
  </si>
  <si>
    <t>In previous years residents from Rusk County outside the municipalities listed were counted as not having a local library.</t>
  </si>
  <si>
    <t xml:space="preserve">All W/O minus Taylor, Forest, Langlade, Oneida. </t>
  </si>
  <si>
    <t>Cc-Withee, twnshp of</t>
  </si>
  <si>
    <t>MEDFORD - FRANCES L. SIMEK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</si>
</sst>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%__"/>
    <numFmt numFmtId="166" formatCode="0.00_);[Red]\(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4" fillId="0" borderId="0" xfId="0" applyFont="1" applyAlignment="1">
      <alignment horizontal="left"/>
    </xf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0" fontId="6" fillId="0" borderId="0" xfId="1" applyAlignment="1">
      <alignment horizontal="center" wrapText="1"/>
    </xf>
    <xf numFmtId="164" fontId="7" fillId="0" borderId="0" xfId="1" applyNumberFormat="1" applyFont="1" applyAlignment="1">
      <alignment vertical="center"/>
    </xf>
    <xf numFmtId="0" fontId="6" fillId="0" borderId="0" xfId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1" applyFont="1" applyAlignment="1">
      <alignment horizontal="center"/>
    </xf>
    <xf numFmtId="0" fontId="7" fillId="0" borderId="0" xfId="1" applyFont="1" applyAlignment="1">
      <alignment vertical="center"/>
    </xf>
    <xf numFmtId="38" fontId="4" fillId="0" borderId="0" xfId="1" applyNumberFormat="1" applyFont="1"/>
    <xf numFmtId="0" fontId="4" fillId="0" borderId="0" xfId="1" applyFont="1"/>
    <xf numFmtId="0" fontId="4" fillId="0" borderId="0" xfId="0" applyFont="1"/>
    <xf numFmtId="0" fontId="6" fillId="0" borderId="0" xfId="1" applyAlignment="1">
      <alignment horizontal="left"/>
    </xf>
    <xf numFmtId="38" fontId="8" fillId="2" borderId="0" xfId="1" applyNumberFormat="1" applyFont="1" applyFill="1"/>
    <xf numFmtId="0" fontId="6" fillId="0" borderId="0" xfId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166" fontId="4" fillId="0" borderId="0" xfId="1" applyNumberFormat="1" applyFont="1"/>
    <xf numFmtId="0" fontId="9" fillId="0" borderId="0" xfId="1" applyFont="1" applyAlignment="1">
      <alignment horizontal="left"/>
    </xf>
    <xf numFmtId="164" fontId="9" fillId="0" borderId="0" xfId="1" applyNumberFormat="1" applyFont="1" applyAlignment="1">
      <alignment horizontal="left"/>
    </xf>
    <xf numFmtId="164" fontId="6" fillId="0" borderId="0" xfId="1" applyNumberFormat="1"/>
    <xf numFmtId="0" fontId="8" fillId="3" borderId="0" xfId="1" applyFont="1" applyFill="1" applyAlignment="1">
      <alignment horizontal="left"/>
    </xf>
    <xf numFmtId="164" fontId="8" fillId="3" borderId="0" xfId="1" applyNumberFormat="1" applyFont="1" applyFill="1" applyAlignment="1">
      <alignment horizontal="left"/>
    </xf>
    <xf numFmtId="3" fontId="4" fillId="0" borderId="0" xfId="1" applyNumberFormat="1" applyFont="1"/>
    <xf numFmtId="3" fontId="6" fillId="0" borderId="0" xfId="1" applyNumberFormat="1"/>
    <xf numFmtId="0" fontId="8" fillId="4" borderId="0" xfId="1" applyFont="1" applyFill="1" applyAlignment="1">
      <alignment horizontal="left"/>
    </xf>
    <xf numFmtId="164" fontId="8" fillId="4" borderId="0" xfId="1" applyNumberFormat="1" applyFont="1" applyFill="1" applyAlignment="1">
      <alignment horizontal="left"/>
    </xf>
    <xf numFmtId="0" fontId="8" fillId="5" borderId="0" xfId="1" applyFont="1" applyFill="1" applyAlignment="1">
      <alignment horizontal="left"/>
    </xf>
    <xf numFmtId="164" fontId="8" fillId="5" borderId="0" xfId="1" applyNumberFormat="1" applyFont="1" applyFill="1" applyAlignment="1">
      <alignment horizontal="left"/>
    </xf>
    <xf numFmtId="3" fontId="4" fillId="0" borderId="1" xfId="1" applyNumberFormat="1" applyFont="1" applyBorder="1"/>
    <xf numFmtId="38" fontId="8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164" fontId="8" fillId="2" borderId="0" xfId="1" applyNumberFormat="1" applyFont="1" applyFill="1" applyAlignment="1">
      <alignment horizontal="left"/>
    </xf>
    <xf numFmtId="0" fontId="8" fillId="0" borderId="0" xfId="1" applyFont="1"/>
    <xf numFmtId="0" fontId="8" fillId="0" borderId="1" xfId="1" applyFont="1" applyBorder="1" applyAlignment="1">
      <alignment horizontal="left"/>
    </xf>
    <xf numFmtId="0" fontId="1" fillId="0" borderId="0" xfId="0" applyFont="1"/>
    <xf numFmtId="164" fontId="9" fillId="5" borderId="0" xfId="1" applyNumberFormat="1" applyFont="1" applyFill="1" applyAlignment="1">
      <alignment horizontal="left"/>
    </xf>
    <xf numFmtId="164" fontId="9" fillId="4" borderId="0" xfId="1" applyNumberFormat="1" applyFont="1" applyFill="1" applyAlignment="1">
      <alignment horizontal="left"/>
    </xf>
    <xf numFmtId="164" fontId="9" fillId="5" borderId="1" xfId="1" applyNumberFormat="1" applyFont="1" applyFill="1" applyBorder="1" applyAlignment="1">
      <alignment horizontal="left"/>
    </xf>
    <xf numFmtId="0" fontId="10" fillId="2" borderId="0" xfId="1" applyFont="1" applyFill="1" applyAlignment="1">
      <alignment horizontal="left" wrapText="1"/>
    </xf>
    <xf numFmtId="164" fontId="10" fillId="2" borderId="0" xfId="0" applyNumberFormat="1" applyFont="1" applyFill="1"/>
    <xf numFmtId="164" fontId="4" fillId="0" borderId="0" xfId="1" applyNumberFormat="1" applyFont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10" fillId="4" borderId="0" xfId="0" applyFont="1" applyFill="1" applyAlignment="1">
      <alignment horizontal="left"/>
    </xf>
    <xf numFmtId="164" fontId="10" fillId="4" borderId="0" xfId="0" applyNumberFormat="1" applyFont="1" applyFill="1"/>
    <xf numFmtId="0" fontId="10" fillId="3" borderId="0" xfId="0" applyFont="1" applyFill="1" applyAlignment="1">
      <alignment horizontal="left"/>
    </xf>
    <xf numFmtId="164" fontId="10" fillId="3" borderId="0" xfId="0" applyNumberFormat="1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0" fontId="10" fillId="5" borderId="0" xfId="0" applyFont="1" applyFill="1" applyAlignment="1">
      <alignment horizontal="left"/>
    </xf>
    <xf numFmtId="164" fontId="10" fillId="5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4" fillId="7" borderId="0" xfId="0" applyFont="1" applyFill="1" applyAlignment="1">
      <alignment horizontal="left"/>
    </xf>
    <xf numFmtId="164" fontId="4" fillId="7" borderId="0" xfId="0" applyNumberFormat="1" applyFont="1" applyFill="1"/>
    <xf numFmtId="0" fontId="10" fillId="9" borderId="0" xfId="0" applyFont="1" applyFill="1" applyAlignment="1">
      <alignment horizontal="left"/>
    </xf>
    <xf numFmtId="164" fontId="10" fillId="9" borderId="0" xfId="0" applyNumberFormat="1" applyFont="1" applyFill="1"/>
    <xf numFmtId="164" fontId="0" fillId="0" borderId="0" xfId="0" applyNumberFormat="1"/>
    <xf numFmtId="0" fontId="8" fillId="6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  <xf numFmtId="0" fontId="7" fillId="7" borderId="0" xfId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left" vertical="center"/>
    </xf>
    <xf numFmtId="0" fontId="8" fillId="4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</cellXfs>
  <cellStyles count="2">
    <cellStyle name="Normal" xfId="0" builtinId="0"/>
    <cellStyle name="Normal 2" xfId="1" xr:uid="{CB2F0F23-2D7A-4D40-A549-5BDED9C03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BFB8-C751-454B-BA31-9B41DF6419A5}">
  <dimension ref="A1:L132"/>
  <sheetViews>
    <sheetView tabSelected="1" workbookViewId="0">
      <selection activeCell="I47" sqref="I47"/>
    </sheetView>
  </sheetViews>
  <sheetFormatPr defaultRowHeight="14.4" x14ac:dyDescent="0.3"/>
  <cols>
    <col min="1" max="1" width="32.5546875" bestFit="1" customWidth="1"/>
    <col min="2" max="2" width="10.33203125" bestFit="1" customWidth="1"/>
    <col min="4" max="4" width="12.6640625" bestFit="1" customWidth="1"/>
    <col min="6" max="6" width="59.21875" bestFit="1" customWidth="1"/>
    <col min="7" max="7" width="9.6640625" bestFit="1" customWidth="1"/>
    <col min="8" max="8" width="10.5546875" bestFit="1" customWidth="1"/>
    <col min="9" max="9" width="35.33203125" customWidth="1"/>
  </cols>
  <sheetData>
    <row r="1" spans="1:12" ht="30" x14ac:dyDescent="0.5">
      <c r="A1" s="71" t="s">
        <v>0</v>
      </c>
      <c r="B1" s="71"/>
      <c r="C1" s="71"/>
      <c r="D1" s="71"/>
      <c r="E1" s="71"/>
      <c r="F1" s="71"/>
      <c r="G1" s="71"/>
      <c r="I1" s="4"/>
      <c r="J1" s="4"/>
    </row>
    <row r="2" spans="1:12" ht="30" x14ac:dyDescent="0.3">
      <c r="A2" s="70">
        <v>270</v>
      </c>
      <c r="B2" s="70"/>
      <c r="C2" s="70"/>
      <c r="D2" s="70"/>
      <c r="E2" s="70"/>
      <c r="F2" s="70"/>
      <c r="G2" s="70"/>
      <c r="I2" s="5"/>
      <c r="J2" s="5"/>
    </row>
    <row r="3" spans="1:12" ht="15.6" x14ac:dyDescent="0.3">
      <c r="A3" s="1" t="s">
        <v>1</v>
      </c>
      <c r="B3" s="2" t="s">
        <v>2</v>
      </c>
      <c r="C3" s="2" t="s">
        <v>3</v>
      </c>
      <c r="D3" s="2" t="s">
        <v>4</v>
      </c>
      <c r="F3" s="6" t="s">
        <v>168</v>
      </c>
      <c r="G3" s="7"/>
      <c r="H3" s="8">
        <f>D132</f>
        <v>127530</v>
      </c>
      <c r="I3" s="9" t="s">
        <v>133</v>
      </c>
      <c r="J3" s="10"/>
    </row>
    <row r="4" spans="1:12" ht="15.6" x14ac:dyDescent="0.3">
      <c r="A4" s="47" t="s">
        <v>5</v>
      </c>
      <c r="B4" s="48">
        <v>609</v>
      </c>
      <c r="C4" s="48">
        <v>113</v>
      </c>
      <c r="D4" s="48">
        <v>722</v>
      </c>
      <c r="F4" s="11" t="s">
        <v>134</v>
      </c>
      <c r="G4" s="12"/>
      <c r="H4" s="13">
        <f>-D72</f>
        <v>-40172</v>
      </c>
      <c r="I4" s="14" t="s">
        <v>135</v>
      </c>
      <c r="J4" s="15"/>
    </row>
    <row r="5" spans="1:12" ht="15.6" x14ac:dyDescent="0.3">
      <c r="A5" s="49" t="s">
        <v>6</v>
      </c>
      <c r="B5" s="50">
        <v>54</v>
      </c>
      <c r="C5" s="50">
        <v>30</v>
      </c>
      <c r="D5" s="50">
        <v>84</v>
      </c>
      <c r="F5" s="11" t="s">
        <v>136</v>
      </c>
      <c r="G5" s="12"/>
      <c r="H5" s="13">
        <f>0</f>
        <v>0</v>
      </c>
      <c r="I5" s="14" t="s">
        <v>137</v>
      </c>
      <c r="J5" s="15"/>
    </row>
    <row r="6" spans="1:12" ht="15.6" x14ac:dyDescent="0.3">
      <c r="A6" s="47" t="s">
        <v>7</v>
      </c>
      <c r="B6" s="48">
        <v>17</v>
      </c>
      <c r="C6" s="48">
        <v>6</v>
      </c>
      <c r="D6" s="48">
        <v>23</v>
      </c>
      <c r="F6" s="11"/>
      <c r="G6" s="12"/>
      <c r="H6" s="13">
        <f>-D112</f>
        <v>-465</v>
      </c>
      <c r="I6" s="14" t="s">
        <v>138</v>
      </c>
      <c r="J6" s="15"/>
    </row>
    <row r="7" spans="1:12" ht="15.6" x14ac:dyDescent="0.3">
      <c r="A7" s="49" t="s">
        <v>8</v>
      </c>
      <c r="B7" s="50">
        <v>221</v>
      </c>
      <c r="C7" s="50">
        <v>2</v>
      </c>
      <c r="D7" s="50">
        <v>223</v>
      </c>
      <c r="F7" s="11"/>
      <c r="G7" s="12"/>
      <c r="H7" s="13">
        <f>0</f>
        <v>0</v>
      </c>
      <c r="I7" s="14" t="s">
        <v>139</v>
      </c>
      <c r="J7" s="15"/>
    </row>
    <row r="8" spans="1:12" ht="15.6" x14ac:dyDescent="0.3">
      <c r="A8" s="47" t="s">
        <v>9</v>
      </c>
      <c r="B8" s="48">
        <v>623</v>
      </c>
      <c r="C8" s="48">
        <v>83</v>
      </c>
      <c r="D8" s="48">
        <v>706</v>
      </c>
      <c r="F8" s="16"/>
      <c r="G8" s="16"/>
      <c r="H8" s="17">
        <f>H3+SUM(H4:H7)</f>
        <v>86893</v>
      </c>
      <c r="I8" s="18"/>
      <c r="J8" s="15"/>
    </row>
    <row r="9" spans="1:12" ht="15.6" x14ac:dyDescent="0.3">
      <c r="A9" s="49" t="s">
        <v>10</v>
      </c>
      <c r="B9" s="50">
        <v>1</v>
      </c>
      <c r="C9" s="50">
        <v>2</v>
      </c>
      <c r="D9" s="50">
        <v>3</v>
      </c>
      <c r="F9" s="72" t="s">
        <v>140</v>
      </c>
      <c r="G9" s="73"/>
      <c r="H9" s="13"/>
      <c r="I9" s="18"/>
      <c r="J9" s="15"/>
      <c r="L9" s="65"/>
    </row>
    <row r="10" spans="1:12" ht="15.6" x14ac:dyDescent="0.3">
      <c r="A10" s="49" t="s">
        <v>11</v>
      </c>
      <c r="B10" s="50">
        <v>0</v>
      </c>
      <c r="C10" s="50">
        <v>0</v>
      </c>
      <c r="D10" s="50">
        <v>0</v>
      </c>
      <c r="F10" s="19" t="s">
        <v>141</v>
      </c>
      <c r="G10" s="20">
        <f>SUM(D94,D95,D97,D98)</f>
        <v>8960</v>
      </c>
      <c r="H10" s="21"/>
      <c r="I10" s="18"/>
      <c r="J10" s="15"/>
    </row>
    <row r="11" spans="1:12" ht="15.6" x14ac:dyDescent="0.3">
      <c r="A11" s="47" t="s">
        <v>12</v>
      </c>
      <c r="B11" s="48">
        <v>5</v>
      </c>
      <c r="C11" s="48">
        <v>0</v>
      </c>
      <c r="D11" s="48">
        <v>5</v>
      </c>
      <c r="F11" s="22" t="s">
        <v>142</v>
      </c>
      <c r="G11" s="23">
        <f>SUM(D73:D93,D96)</f>
        <v>62315</v>
      </c>
      <c r="H11" s="18"/>
      <c r="I11" s="24"/>
      <c r="J11" s="15"/>
    </row>
    <row r="12" spans="1:12" ht="15.6" x14ac:dyDescent="0.3">
      <c r="A12" s="49" t="s">
        <v>13</v>
      </c>
      <c r="B12" s="50">
        <v>779</v>
      </c>
      <c r="C12" s="50">
        <v>75</v>
      </c>
      <c r="D12" s="50">
        <v>854</v>
      </c>
      <c r="F12" s="25" t="s">
        <v>143</v>
      </c>
      <c r="G12" s="26">
        <f>SUM(G10:G11)</f>
        <v>71275</v>
      </c>
      <c r="H12" s="18"/>
      <c r="I12" s="18"/>
      <c r="J12" s="15"/>
    </row>
    <row r="13" spans="1:12" ht="15.6" x14ac:dyDescent="0.3">
      <c r="A13" s="49" t="s">
        <v>14</v>
      </c>
      <c r="B13" s="50">
        <v>45</v>
      </c>
      <c r="C13" s="50">
        <v>11</v>
      </c>
      <c r="D13" s="50">
        <v>56</v>
      </c>
      <c r="F13" s="16"/>
      <c r="G13" s="16"/>
      <c r="H13" s="18"/>
      <c r="I13" s="18"/>
      <c r="J13" s="15"/>
    </row>
    <row r="14" spans="1:12" ht="15.6" x14ac:dyDescent="0.3">
      <c r="A14" s="47" t="s">
        <v>15</v>
      </c>
      <c r="B14" s="48">
        <v>1</v>
      </c>
      <c r="C14" s="48">
        <v>2</v>
      </c>
      <c r="D14" s="48">
        <v>3</v>
      </c>
      <c r="F14" s="16"/>
      <c r="G14" s="16"/>
      <c r="H14" s="18"/>
      <c r="I14" s="18"/>
      <c r="J14" s="15"/>
    </row>
    <row r="15" spans="1:12" ht="15.6" x14ac:dyDescent="0.3">
      <c r="A15" s="49" t="s">
        <v>16</v>
      </c>
      <c r="B15" s="50">
        <v>54</v>
      </c>
      <c r="C15" s="50">
        <v>5</v>
      </c>
      <c r="D15" s="50">
        <v>59</v>
      </c>
      <c r="F15" s="74" t="s">
        <v>144</v>
      </c>
      <c r="G15" s="75"/>
      <c r="H15" s="14" t="s">
        <v>145</v>
      </c>
      <c r="I15" s="27">
        <f>SUM(D4:D26)</f>
        <v>3699</v>
      </c>
      <c r="J15" s="15"/>
    </row>
    <row r="16" spans="1:12" ht="15.6" x14ac:dyDescent="0.3">
      <c r="A16" s="49" t="s">
        <v>17</v>
      </c>
      <c r="B16" s="50">
        <v>5</v>
      </c>
      <c r="C16" s="50">
        <v>0</v>
      </c>
      <c r="D16" s="50">
        <v>5</v>
      </c>
      <c r="F16" s="19" t="s">
        <v>141</v>
      </c>
      <c r="G16" s="20">
        <f>SUM(D4,D6,D8,D11,D14,D19:D20,D23,D26:D32,D37:D70)</f>
        <v>11354</v>
      </c>
      <c r="H16" s="18"/>
      <c r="I16" s="28"/>
      <c r="J16" s="15"/>
    </row>
    <row r="17" spans="1:10" x14ac:dyDescent="0.3">
      <c r="A17" s="49" t="s">
        <v>18</v>
      </c>
      <c r="B17" s="50">
        <v>204</v>
      </c>
      <c r="C17" s="50">
        <v>75</v>
      </c>
      <c r="D17" s="50">
        <v>279</v>
      </c>
      <c r="F17" s="22" t="s">
        <v>142</v>
      </c>
      <c r="G17" s="23">
        <f>SUM(D5,D7,D9:D10,D12:D13,D15:D18,D21:D22,D24:D25,D33:D36,D71)</f>
        <v>1968</v>
      </c>
      <c r="H17" s="14" t="s">
        <v>146</v>
      </c>
      <c r="I17" s="27">
        <f>SUM(0)</f>
        <v>0</v>
      </c>
      <c r="J17" s="15"/>
    </row>
    <row r="18" spans="1:10" ht="15.6" x14ac:dyDescent="0.3">
      <c r="A18" s="49" t="s">
        <v>19</v>
      </c>
      <c r="B18" s="50">
        <v>0</v>
      </c>
      <c r="C18" s="50">
        <v>0</v>
      </c>
      <c r="D18" s="50">
        <v>0</v>
      </c>
      <c r="F18" s="29" t="s">
        <v>143</v>
      </c>
      <c r="G18" s="30">
        <f>SUM(G16:G17)</f>
        <v>13322</v>
      </c>
      <c r="H18" s="18"/>
      <c r="I18" s="28"/>
      <c r="J18" s="15"/>
    </row>
    <row r="19" spans="1:10" ht="15.6" x14ac:dyDescent="0.3">
      <c r="A19" s="47" t="s">
        <v>20</v>
      </c>
      <c r="B19" s="48">
        <v>7</v>
      </c>
      <c r="C19" s="48">
        <v>0</v>
      </c>
      <c r="D19" s="48">
        <v>7</v>
      </c>
      <c r="F19" s="16"/>
      <c r="G19" s="16"/>
      <c r="H19" s="14" t="s">
        <v>147</v>
      </c>
      <c r="I19" s="27">
        <f>SUM(D27:D30)</f>
        <v>5</v>
      </c>
      <c r="J19" s="15"/>
    </row>
    <row r="20" spans="1:10" ht="15.6" x14ac:dyDescent="0.3">
      <c r="A20" s="47" t="s">
        <v>21</v>
      </c>
      <c r="B20" s="48">
        <v>486</v>
      </c>
      <c r="C20" s="48">
        <v>12</v>
      </c>
      <c r="D20" s="48">
        <v>498</v>
      </c>
      <c r="F20" s="16"/>
      <c r="G20" s="16"/>
      <c r="H20" s="18"/>
      <c r="I20" s="28"/>
      <c r="J20" s="15"/>
    </row>
    <row r="21" spans="1:10" ht="15.6" x14ac:dyDescent="0.3">
      <c r="A21" s="49" t="s">
        <v>22</v>
      </c>
      <c r="B21" s="50">
        <v>0</v>
      </c>
      <c r="C21" s="50">
        <v>0</v>
      </c>
      <c r="D21" s="50">
        <v>0</v>
      </c>
      <c r="F21" s="76" t="s">
        <v>148</v>
      </c>
      <c r="G21" s="77"/>
      <c r="H21" s="14" t="s">
        <v>149</v>
      </c>
      <c r="I21" s="27">
        <f>SUM(D31:D36)</f>
        <v>481</v>
      </c>
      <c r="J21" s="15"/>
    </row>
    <row r="22" spans="1:10" ht="15.6" x14ac:dyDescent="0.3">
      <c r="A22" s="49" t="s">
        <v>23</v>
      </c>
      <c r="B22" s="50">
        <v>7</v>
      </c>
      <c r="C22" s="50">
        <v>4</v>
      </c>
      <c r="D22" s="50">
        <v>11</v>
      </c>
      <c r="F22" s="19" t="s">
        <v>141</v>
      </c>
      <c r="G22" s="20">
        <f>SUM(D114:D115,D120:D121,D128:D129)</f>
        <v>1344</v>
      </c>
      <c r="H22" s="18"/>
      <c r="I22" s="28"/>
      <c r="J22" s="15"/>
    </row>
    <row r="23" spans="1:10" x14ac:dyDescent="0.3">
      <c r="A23" s="47" t="s">
        <v>24</v>
      </c>
      <c r="B23" s="48">
        <v>0</v>
      </c>
      <c r="C23" s="48">
        <v>0</v>
      </c>
      <c r="D23" s="48">
        <v>0</v>
      </c>
      <c r="F23" s="22" t="s">
        <v>142</v>
      </c>
      <c r="G23" s="23">
        <f>SUM(D113,D116:D119,D122:D124)</f>
        <v>786</v>
      </c>
      <c r="H23" s="14" t="s">
        <v>150</v>
      </c>
      <c r="I23" s="27">
        <f>SUM(D37:D65)</f>
        <v>9124</v>
      </c>
      <c r="J23" s="15"/>
    </row>
    <row r="24" spans="1:10" ht="15.6" x14ac:dyDescent="0.3">
      <c r="A24" s="49" t="s">
        <v>25</v>
      </c>
      <c r="B24" s="50">
        <v>3</v>
      </c>
      <c r="C24" s="50">
        <v>0</v>
      </c>
      <c r="D24" s="50">
        <v>3</v>
      </c>
      <c r="F24" s="31" t="s">
        <v>143</v>
      </c>
      <c r="G24" s="32">
        <f>SUM(G22:G23)</f>
        <v>2130</v>
      </c>
      <c r="H24" s="18"/>
      <c r="I24" s="28"/>
      <c r="J24" s="15"/>
    </row>
    <row r="25" spans="1:10" ht="15.6" x14ac:dyDescent="0.3">
      <c r="A25" s="49" t="s">
        <v>167</v>
      </c>
      <c r="B25" s="50">
        <v>50</v>
      </c>
      <c r="C25" s="50">
        <v>62</v>
      </c>
      <c r="D25" s="50">
        <v>112</v>
      </c>
      <c r="F25" s="16"/>
      <c r="G25" s="16"/>
      <c r="H25" s="14" t="s">
        <v>151</v>
      </c>
      <c r="I25" s="33">
        <f>SUM(D66:D71)</f>
        <v>13</v>
      </c>
      <c r="J25" s="15"/>
    </row>
    <row r="26" spans="1:10" ht="15.6" x14ac:dyDescent="0.3">
      <c r="A26" s="47" t="s">
        <v>26</v>
      </c>
      <c r="B26" s="48">
        <v>46</v>
      </c>
      <c r="C26" s="48">
        <v>0</v>
      </c>
      <c r="D26" s="48">
        <v>46</v>
      </c>
      <c r="F26" s="16"/>
      <c r="G26" s="16"/>
      <c r="H26" s="18"/>
      <c r="I26" s="28"/>
      <c r="J26" s="15"/>
    </row>
    <row r="27" spans="1:10" ht="15.6" x14ac:dyDescent="0.3">
      <c r="A27" s="47" t="s">
        <v>27</v>
      </c>
      <c r="B27" s="48">
        <v>3</v>
      </c>
      <c r="C27" s="48">
        <v>0</v>
      </c>
      <c r="D27" s="48">
        <v>3</v>
      </c>
      <c r="F27" s="66" t="s">
        <v>152</v>
      </c>
      <c r="G27" s="67"/>
      <c r="H27" s="18"/>
      <c r="I27" s="34">
        <f>SUM(I15,I17,I19,I21,I23,I25)</f>
        <v>13322</v>
      </c>
      <c r="J27" s="15"/>
    </row>
    <row r="28" spans="1:10" ht="15.6" x14ac:dyDescent="0.3">
      <c r="A28" s="47" t="s">
        <v>28</v>
      </c>
      <c r="B28" s="48">
        <v>0</v>
      </c>
      <c r="C28" s="48">
        <v>0</v>
      </c>
      <c r="D28" s="48">
        <v>0</v>
      </c>
      <c r="F28" s="19" t="s">
        <v>143</v>
      </c>
      <c r="G28" s="20">
        <f>SUM(D99:D110,D125:D127,D130:D131)</f>
        <v>160</v>
      </c>
      <c r="H28" s="18"/>
      <c r="I28" s="18"/>
      <c r="J28" s="15"/>
    </row>
    <row r="29" spans="1:10" ht="15.6" x14ac:dyDescent="0.3">
      <c r="A29" s="47" t="s">
        <v>29</v>
      </c>
      <c r="B29" s="48">
        <v>1</v>
      </c>
      <c r="C29" s="48">
        <v>0</v>
      </c>
      <c r="D29" s="48">
        <v>1</v>
      </c>
      <c r="F29" s="35"/>
      <c r="G29" s="16"/>
      <c r="H29" s="18"/>
      <c r="I29" s="18"/>
      <c r="J29" s="15"/>
    </row>
    <row r="30" spans="1:10" ht="15.6" x14ac:dyDescent="0.3">
      <c r="A30" s="47" t="s">
        <v>30</v>
      </c>
      <c r="B30" s="48">
        <v>1</v>
      </c>
      <c r="C30" s="48">
        <v>0</v>
      </c>
      <c r="D30" s="48">
        <v>1</v>
      </c>
      <c r="F30" s="16"/>
      <c r="G30" s="16"/>
      <c r="H30" s="18"/>
      <c r="I30" s="18"/>
      <c r="J30" s="15"/>
    </row>
    <row r="31" spans="1:10" ht="15.6" x14ac:dyDescent="0.3">
      <c r="A31" s="47" t="s">
        <v>31</v>
      </c>
      <c r="B31" s="48">
        <v>163</v>
      </c>
      <c r="C31" s="48">
        <v>39</v>
      </c>
      <c r="D31" s="48">
        <v>202</v>
      </c>
      <c r="F31" s="68" t="s">
        <v>153</v>
      </c>
      <c r="G31" s="69"/>
      <c r="H31" s="18"/>
      <c r="I31" s="18"/>
      <c r="J31" s="15"/>
    </row>
    <row r="32" spans="1:10" ht="15.6" x14ac:dyDescent="0.3">
      <c r="A32" s="47" t="s">
        <v>32</v>
      </c>
      <c r="B32" s="48">
        <v>0</v>
      </c>
      <c r="C32" s="48">
        <v>0</v>
      </c>
      <c r="D32" s="48">
        <v>0</v>
      </c>
      <c r="F32" s="19" t="s">
        <v>143</v>
      </c>
      <c r="G32" s="20">
        <f>SUM(D111)</f>
        <v>6</v>
      </c>
      <c r="H32" s="14"/>
      <c r="I32" s="18"/>
      <c r="J32" s="15"/>
    </row>
    <row r="33" spans="1:10" ht="15.6" x14ac:dyDescent="0.3">
      <c r="A33" s="49" t="s">
        <v>33</v>
      </c>
      <c r="B33" s="50">
        <v>0</v>
      </c>
      <c r="C33" s="50">
        <v>0</v>
      </c>
      <c r="D33" s="50">
        <v>0</v>
      </c>
      <c r="F33" s="16"/>
      <c r="G33" s="36"/>
      <c r="H33" s="18"/>
      <c r="J33" s="15"/>
    </row>
    <row r="34" spans="1:10" ht="15.6" x14ac:dyDescent="0.3">
      <c r="A34" s="49" t="s">
        <v>34</v>
      </c>
      <c r="B34" s="50">
        <v>14</v>
      </c>
      <c r="C34" s="50">
        <v>0</v>
      </c>
      <c r="D34" s="50">
        <v>14</v>
      </c>
      <c r="F34" s="16"/>
      <c r="G34" s="37">
        <f>SUM(G12,G18,G24,G28,G32)</f>
        <v>86893</v>
      </c>
      <c r="H34" s="18"/>
      <c r="J34" s="15"/>
    </row>
    <row r="35" spans="1:10" ht="15.6" x14ac:dyDescent="0.3">
      <c r="A35" s="49" t="s">
        <v>35</v>
      </c>
      <c r="B35" s="50">
        <v>193</v>
      </c>
      <c r="C35" s="50">
        <v>71</v>
      </c>
      <c r="D35" s="50">
        <v>264</v>
      </c>
      <c r="H35" s="18"/>
      <c r="J35" s="15"/>
    </row>
    <row r="36" spans="1:10" ht="15.6" x14ac:dyDescent="0.3">
      <c r="A36" s="49" t="s">
        <v>36</v>
      </c>
      <c r="B36" s="50">
        <v>1</v>
      </c>
      <c r="C36" s="50">
        <v>0</v>
      </c>
      <c r="D36" s="50">
        <v>1</v>
      </c>
      <c r="H36" s="18"/>
      <c r="J36" s="15"/>
    </row>
    <row r="37" spans="1:10" x14ac:dyDescent="0.3">
      <c r="A37" s="47" t="s">
        <v>37</v>
      </c>
      <c r="B37" s="48">
        <v>1</v>
      </c>
      <c r="C37" s="48">
        <v>0</v>
      </c>
      <c r="D37" s="48">
        <v>1</v>
      </c>
      <c r="F37" s="19" t="s">
        <v>154</v>
      </c>
      <c r="G37" s="19"/>
      <c r="H37" s="38"/>
      <c r="J37" s="15"/>
    </row>
    <row r="38" spans="1:10" x14ac:dyDescent="0.3">
      <c r="A38" s="47" t="s">
        <v>38</v>
      </c>
      <c r="B38" s="48">
        <v>418</v>
      </c>
      <c r="C38" s="48">
        <v>45</v>
      </c>
      <c r="D38" s="48">
        <v>463</v>
      </c>
      <c r="F38" s="19" t="s">
        <v>155</v>
      </c>
      <c r="G38" s="19"/>
      <c r="H38" s="38"/>
      <c r="J38" s="15"/>
    </row>
    <row r="39" spans="1:10" x14ac:dyDescent="0.3">
      <c r="A39" s="47" t="s">
        <v>39</v>
      </c>
      <c r="B39" s="48">
        <v>15</v>
      </c>
      <c r="C39" s="48">
        <v>0</v>
      </c>
      <c r="D39" s="48">
        <v>15</v>
      </c>
      <c r="F39" s="19"/>
      <c r="G39" s="19"/>
      <c r="H39" s="38"/>
      <c r="J39" s="15"/>
    </row>
    <row r="40" spans="1:10" x14ac:dyDescent="0.3">
      <c r="A40" s="47" t="s">
        <v>40</v>
      </c>
      <c r="B40" s="48">
        <v>500</v>
      </c>
      <c r="C40" s="48">
        <v>68</v>
      </c>
      <c r="D40" s="48">
        <v>568</v>
      </c>
      <c r="F40" s="39" t="s">
        <v>140</v>
      </c>
      <c r="G40" s="39" t="s">
        <v>156</v>
      </c>
      <c r="H40" s="38"/>
      <c r="I40" s="40" t="s">
        <v>157</v>
      </c>
      <c r="J40" s="15"/>
    </row>
    <row r="41" spans="1:10" x14ac:dyDescent="0.3">
      <c r="A41" s="47" t="s">
        <v>41</v>
      </c>
      <c r="B41" s="48">
        <v>0</v>
      </c>
      <c r="C41" s="48">
        <v>0</v>
      </c>
      <c r="D41" s="48">
        <v>0</v>
      </c>
      <c r="F41" s="31" t="s">
        <v>158</v>
      </c>
      <c r="G41" s="41">
        <f>SUM(D113)</f>
        <v>8</v>
      </c>
      <c r="H41" s="38"/>
      <c r="J41" s="15"/>
    </row>
    <row r="42" spans="1:10" x14ac:dyDescent="0.3">
      <c r="A42" s="47" t="s">
        <v>42</v>
      </c>
      <c r="B42" s="48">
        <v>1</v>
      </c>
      <c r="C42" s="48">
        <v>0</v>
      </c>
      <c r="D42" s="48">
        <v>1</v>
      </c>
      <c r="F42" s="29" t="s">
        <v>159</v>
      </c>
      <c r="G42" s="42">
        <f>SUM(D5,D7,D9:D10,D12:D13,D15:D18,D21:D22,D24:D25)</f>
        <v>1689</v>
      </c>
      <c r="H42" s="38"/>
      <c r="J42" s="15"/>
    </row>
    <row r="43" spans="1:10" ht="15.6" x14ac:dyDescent="0.3">
      <c r="A43" s="47" t="s">
        <v>43</v>
      </c>
      <c r="B43" s="48">
        <v>0</v>
      </c>
      <c r="C43" s="48">
        <v>0</v>
      </c>
      <c r="D43" s="48">
        <v>0</v>
      </c>
      <c r="F43" s="29" t="s">
        <v>160</v>
      </c>
      <c r="G43" s="42">
        <f>SUM(D33:D36)</f>
        <v>279</v>
      </c>
      <c r="H43" s="18"/>
      <c r="J43" s="15"/>
    </row>
    <row r="44" spans="1:10" ht="15.6" x14ac:dyDescent="0.3">
      <c r="A44" s="47" t="s">
        <v>44</v>
      </c>
      <c r="B44" s="48">
        <v>3</v>
      </c>
      <c r="C44" s="48">
        <v>4</v>
      </c>
      <c r="D44" s="48">
        <v>7</v>
      </c>
      <c r="F44" s="29" t="s">
        <v>161</v>
      </c>
      <c r="G44" s="42">
        <v>0</v>
      </c>
      <c r="H44" s="18"/>
      <c r="J44" s="15"/>
    </row>
    <row r="45" spans="1:10" ht="15.6" x14ac:dyDescent="0.3">
      <c r="A45" s="47" t="s">
        <v>45</v>
      </c>
      <c r="B45" s="48">
        <v>7</v>
      </c>
      <c r="C45" s="48">
        <v>0</v>
      </c>
      <c r="D45" s="48">
        <v>7</v>
      </c>
      <c r="F45" s="31" t="s">
        <v>162</v>
      </c>
      <c r="G45" s="41">
        <f>SUM(D116:D119,D122:D124)</f>
        <v>778</v>
      </c>
      <c r="H45" s="18"/>
      <c r="J45" s="15"/>
    </row>
    <row r="46" spans="1:10" ht="76.8" x14ac:dyDescent="0.3">
      <c r="A46" s="47" t="s">
        <v>46</v>
      </c>
      <c r="B46" s="48">
        <v>3</v>
      </c>
      <c r="C46" s="48">
        <v>0</v>
      </c>
      <c r="D46" s="48">
        <v>3</v>
      </c>
      <c r="F46" s="31" t="s">
        <v>163</v>
      </c>
      <c r="G46" s="43">
        <v>0</v>
      </c>
      <c r="H46" s="18"/>
      <c r="I46" s="44" t="s">
        <v>164</v>
      </c>
      <c r="J46" s="45">
        <f>SUM(D128:D129)</f>
        <v>101</v>
      </c>
    </row>
    <row r="47" spans="1:10" ht="51.6" x14ac:dyDescent="0.3">
      <c r="A47" s="47" t="s">
        <v>47</v>
      </c>
      <c r="B47" s="48">
        <v>1030</v>
      </c>
      <c r="C47" s="48">
        <v>313</v>
      </c>
      <c r="D47" s="48">
        <v>1343</v>
      </c>
      <c r="F47" s="31"/>
      <c r="G47" s="41"/>
      <c r="H47" s="18"/>
      <c r="I47" s="44" t="s">
        <v>165</v>
      </c>
      <c r="J47" s="15"/>
    </row>
    <row r="48" spans="1:10" x14ac:dyDescent="0.3">
      <c r="A48" s="47" t="s">
        <v>48</v>
      </c>
      <c r="B48" s="48">
        <v>269</v>
      </c>
      <c r="C48" s="48">
        <v>100</v>
      </c>
      <c r="D48" s="48">
        <v>369</v>
      </c>
      <c r="F48" s="19"/>
      <c r="G48" s="23">
        <f>SUM(G41:G47)</f>
        <v>2754</v>
      </c>
      <c r="H48" s="46">
        <f>SUM(G11,G17,G23)-SUM(D71,D73:D93,D96)</f>
        <v>2754</v>
      </c>
      <c r="I48" s="14" t="s">
        <v>166</v>
      </c>
      <c r="J48" s="15"/>
    </row>
    <row r="49" spans="1:10" x14ac:dyDescent="0.3">
      <c r="A49" s="47" t="s">
        <v>49</v>
      </c>
      <c r="B49" s="48">
        <v>3759</v>
      </c>
      <c r="C49" s="48">
        <v>1513</v>
      </c>
      <c r="D49" s="48">
        <v>5272</v>
      </c>
      <c r="F49" s="2"/>
      <c r="G49" s="2"/>
      <c r="H49" s="3"/>
      <c r="I49" s="15"/>
      <c r="J49" s="15"/>
    </row>
    <row r="50" spans="1:10" x14ac:dyDescent="0.3">
      <c r="A50" s="47" t="s">
        <v>50</v>
      </c>
      <c r="B50" s="48">
        <v>59</v>
      </c>
      <c r="C50" s="48">
        <v>1</v>
      </c>
      <c r="D50" s="48">
        <v>60</v>
      </c>
      <c r="F50" s="2"/>
      <c r="G50" s="2"/>
      <c r="H50" s="3"/>
      <c r="I50" s="15"/>
      <c r="J50" s="15"/>
    </row>
    <row r="51" spans="1:10" x14ac:dyDescent="0.3">
      <c r="A51" s="47" t="s">
        <v>51</v>
      </c>
      <c r="B51" s="48">
        <v>164</v>
      </c>
      <c r="C51" s="48">
        <v>129</v>
      </c>
      <c r="D51" s="48">
        <v>293</v>
      </c>
      <c r="F51" s="2"/>
      <c r="G51" s="2"/>
      <c r="H51" s="3"/>
      <c r="I51" s="15"/>
      <c r="J51" s="15"/>
    </row>
    <row r="52" spans="1:10" x14ac:dyDescent="0.3">
      <c r="A52" s="47" t="s">
        <v>52</v>
      </c>
      <c r="B52" s="48">
        <v>0</v>
      </c>
      <c r="C52" s="48">
        <v>0</v>
      </c>
      <c r="D52" s="48">
        <v>0</v>
      </c>
    </row>
    <row r="53" spans="1:10" x14ac:dyDescent="0.3">
      <c r="A53" s="47" t="s">
        <v>53</v>
      </c>
      <c r="B53" s="48">
        <v>252</v>
      </c>
      <c r="C53" s="48">
        <v>66</v>
      </c>
      <c r="D53" s="48">
        <v>318</v>
      </c>
    </row>
    <row r="54" spans="1:10" x14ac:dyDescent="0.3">
      <c r="A54" s="47" t="s">
        <v>54</v>
      </c>
      <c r="B54" s="48">
        <v>15</v>
      </c>
      <c r="C54" s="48">
        <v>4</v>
      </c>
      <c r="D54" s="48">
        <v>19</v>
      </c>
    </row>
    <row r="55" spans="1:10" x14ac:dyDescent="0.3">
      <c r="A55" s="47" t="s">
        <v>55</v>
      </c>
      <c r="B55" s="48">
        <v>1</v>
      </c>
      <c r="C55" s="48">
        <v>0</v>
      </c>
      <c r="D55" s="48">
        <v>1</v>
      </c>
    </row>
    <row r="56" spans="1:10" x14ac:dyDescent="0.3">
      <c r="A56" s="47" t="s">
        <v>56</v>
      </c>
      <c r="B56" s="48">
        <v>34</v>
      </c>
      <c r="C56" s="48">
        <v>18</v>
      </c>
      <c r="D56" s="48">
        <v>52</v>
      </c>
    </row>
    <row r="57" spans="1:10" x14ac:dyDescent="0.3">
      <c r="A57" s="47" t="s">
        <v>57</v>
      </c>
      <c r="B57" s="48">
        <v>17</v>
      </c>
      <c r="C57" s="48">
        <v>3</v>
      </c>
      <c r="D57" s="48">
        <v>20</v>
      </c>
    </row>
    <row r="58" spans="1:10" x14ac:dyDescent="0.3">
      <c r="A58" s="47" t="s">
        <v>58</v>
      </c>
      <c r="B58" s="48">
        <v>76</v>
      </c>
      <c r="C58" s="48">
        <v>26</v>
      </c>
      <c r="D58" s="48">
        <v>102</v>
      </c>
    </row>
    <row r="59" spans="1:10" x14ac:dyDescent="0.3">
      <c r="A59" s="47" t="s">
        <v>59</v>
      </c>
      <c r="B59" s="48">
        <v>106</v>
      </c>
      <c r="C59" s="48">
        <v>2</v>
      </c>
      <c r="D59" s="48">
        <v>108</v>
      </c>
    </row>
    <row r="60" spans="1:10" x14ac:dyDescent="0.3">
      <c r="A60" s="47" t="s">
        <v>60</v>
      </c>
      <c r="B60" s="48">
        <v>1</v>
      </c>
      <c r="C60" s="48">
        <v>0</v>
      </c>
      <c r="D60" s="48">
        <v>1</v>
      </c>
    </row>
    <row r="61" spans="1:10" x14ac:dyDescent="0.3">
      <c r="A61" s="47" t="s">
        <v>61</v>
      </c>
      <c r="B61" s="48">
        <v>1</v>
      </c>
      <c r="C61" s="48">
        <v>1</v>
      </c>
      <c r="D61" s="48">
        <v>2</v>
      </c>
    </row>
    <row r="62" spans="1:10" x14ac:dyDescent="0.3">
      <c r="A62" s="47" t="s">
        <v>62</v>
      </c>
      <c r="B62" s="48">
        <v>8</v>
      </c>
      <c r="C62" s="48">
        <v>1</v>
      </c>
      <c r="D62" s="48">
        <v>9</v>
      </c>
    </row>
    <row r="63" spans="1:10" x14ac:dyDescent="0.3">
      <c r="A63" s="47" t="s">
        <v>63</v>
      </c>
      <c r="B63" s="48">
        <v>60</v>
      </c>
      <c r="C63" s="48">
        <v>25</v>
      </c>
      <c r="D63" s="48">
        <v>85</v>
      </c>
    </row>
    <row r="64" spans="1:10" x14ac:dyDescent="0.3">
      <c r="A64" s="47" t="s">
        <v>64</v>
      </c>
      <c r="B64" s="48">
        <v>5</v>
      </c>
      <c r="C64" s="48">
        <v>0</v>
      </c>
      <c r="D64" s="48">
        <v>5</v>
      </c>
    </row>
    <row r="65" spans="1:4" x14ac:dyDescent="0.3">
      <c r="A65" s="47" t="s">
        <v>65</v>
      </c>
      <c r="B65" s="48">
        <v>0</v>
      </c>
      <c r="C65" s="48">
        <v>0</v>
      </c>
      <c r="D65" s="48">
        <v>0</v>
      </c>
    </row>
    <row r="66" spans="1:4" x14ac:dyDescent="0.3">
      <c r="A66" s="47" t="s">
        <v>66</v>
      </c>
      <c r="B66" s="48">
        <v>1</v>
      </c>
      <c r="C66" s="48">
        <v>0</v>
      </c>
      <c r="D66" s="48">
        <v>1</v>
      </c>
    </row>
    <row r="67" spans="1:4" x14ac:dyDescent="0.3">
      <c r="A67" s="47" t="s">
        <v>67</v>
      </c>
      <c r="B67" s="48">
        <v>0</v>
      </c>
      <c r="C67" s="48">
        <v>0</v>
      </c>
      <c r="D67" s="48">
        <v>0</v>
      </c>
    </row>
    <row r="68" spans="1:4" x14ac:dyDescent="0.3">
      <c r="A68" s="47" t="s">
        <v>68</v>
      </c>
      <c r="B68" s="48">
        <v>1</v>
      </c>
      <c r="C68" s="48">
        <v>2</v>
      </c>
      <c r="D68" s="48">
        <v>3</v>
      </c>
    </row>
    <row r="69" spans="1:4" x14ac:dyDescent="0.3">
      <c r="A69" s="47" t="s">
        <v>69</v>
      </c>
      <c r="B69" s="48">
        <v>5</v>
      </c>
      <c r="C69" s="48">
        <v>0</v>
      </c>
      <c r="D69" s="48">
        <v>5</v>
      </c>
    </row>
    <row r="70" spans="1:4" x14ac:dyDescent="0.3">
      <c r="A70" s="47" t="s">
        <v>70</v>
      </c>
      <c r="B70" s="48">
        <v>4</v>
      </c>
      <c r="C70" s="48">
        <v>0</v>
      </c>
      <c r="D70" s="48">
        <v>4</v>
      </c>
    </row>
    <row r="71" spans="1:4" x14ac:dyDescent="0.3">
      <c r="A71" s="49" t="s">
        <v>71</v>
      </c>
      <c r="B71" s="50">
        <v>0</v>
      </c>
      <c r="C71" s="50">
        <v>0</v>
      </c>
      <c r="D71" s="50">
        <v>0</v>
      </c>
    </row>
    <row r="72" spans="1:4" x14ac:dyDescent="0.3">
      <c r="A72" s="1" t="s">
        <v>72</v>
      </c>
      <c r="B72" s="2">
        <v>30893</v>
      </c>
      <c r="C72" s="2">
        <v>9279</v>
      </c>
      <c r="D72" s="2">
        <v>40172</v>
      </c>
    </row>
    <row r="73" spans="1:4" x14ac:dyDescent="0.3">
      <c r="A73" s="51" t="s">
        <v>73</v>
      </c>
      <c r="B73" s="52">
        <v>32</v>
      </c>
      <c r="C73" s="52">
        <v>19</v>
      </c>
      <c r="D73" s="52">
        <v>51</v>
      </c>
    </row>
    <row r="74" spans="1:4" x14ac:dyDescent="0.3">
      <c r="A74" s="51" t="s">
        <v>74</v>
      </c>
      <c r="B74" s="52">
        <v>5191</v>
      </c>
      <c r="C74" s="52">
        <v>1400</v>
      </c>
      <c r="D74" s="52">
        <v>6591</v>
      </c>
    </row>
    <row r="75" spans="1:4" x14ac:dyDescent="0.3">
      <c r="A75" s="51" t="s">
        <v>75</v>
      </c>
      <c r="B75" s="52">
        <v>5310</v>
      </c>
      <c r="C75" s="52">
        <v>1030</v>
      </c>
      <c r="D75" s="52">
        <v>6340</v>
      </c>
    </row>
    <row r="76" spans="1:4" x14ac:dyDescent="0.3">
      <c r="A76" s="51" t="s">
        <v>76</v>
      </c>
      <c r="B76" s="52">
        <v>176</v>
      </c>
      <c r="C76" s="52">
        <v>128</v>
      </c>
      <c r="D76" s="52">
        <v>304</v>
      </c>
    </row>
    <row r="77" spans="1:4" x14ac:dyDescent="0.3">
      <c r="A77" s="51" t="s">
        <v>77</v>
      </c>
      <c r="B77" s="52">
        <v>2538</v>
      </c>
      <c r="C77" s="52">
        <v>726</v>
      </c>
      <c r="D77" s="52">
        <v>3264</v>
      </c>
    </row>
    <row r="78" spans="1:4" x14ac:dyDescent="0.3">
      <c r="A78" s="51" t="s">
        <v>78</v>
      </c>
      <c r="B78" s="52">
        <v>11</v>
      </c>
      <c r="C78" s="52">
        <v>2</v>
      </c>
      <c r="D78" s="52">
        <v>13</v>
      </c>
    </row>
    <row r="79" spans="1:4" x14ac:dyDescent="0.3">
      <c r="A79" s="51" t="s">
        <v>79</v>
      </c>
      <c r="B79" s="52">
        <v>3262</v>
      </c>
      <c r="C79" s="52">
        <v>870</v>
      </c>
      <c r="D79" s="52">
        <v>4132</v>
      </c>
    </row>
    <row r="80" spans="1:4" x14ac:dyDescent="0.3">
      <c r="A80" s="51" t="s">
        <v>80</v>
      </c>
      <c r="B80" s="52">
        <v>1729</v>
      </c>
      <c r="C80" s="52">
        <v>257</v>
      </c>
      <c r="D80" s="52">
        <v>1986</v>
      </c>
    </row>
    <row r="81" spans="1:4" x14ac:dyDescent="0.3">
      <c r="A81" s="51" t="s">
        <v>81</v>
      </c>
      <c r="B81" s="52">
        <v>1432</v>
      </c>
      <c r="C81" s="52">
        <v>344</v>
      </c>
      <c r="D81" s="52">
        <v>1776</v>
      </c>
    </row>
    <row r="82" spans="1:4" x14ac:dyDescent="0.3">
      <c r="A82" s="51" t="s">
        <v>82</v>
      </c>
      <c r="B82" s="52">
        <v>3482</v>
      </c>
      <c r="C82" s="52">
        <v>517</v>
      </c>
      <c r="D82" s="52">
        <v>3999</v>
      </c>
    </row>
    <row r="83" spans="1:4" x14ac:dyDescent="0.3">
      <c r="A83" s="51" t="s">
        <v>83</v>
      </c>
      <c r="B83" s="52">
        <v>2092</v>
      </c>
      <c r="C83" s="52">
        <v>1023</v>
      </c>
      <c r="D83" s="52">
        <v>3115</v>
      </c>
    </row>
    <row r="84" spans="1:4" x14ac:dyDescent="0.3">
      <c r="A84" s="51" t="s">
        <v>84</v>
      </c>
      <c r="B84" s="52">
        <v>180</v>
      </c>
      <c r="C84" s="52">
        <v>39</v>
      </c>
      <c r="D84" s="52">
        <v>219</v>
      </c>
    </row>
    <row r="85" spans="1:4" x14ac:dyDescent="0.3">
      <c r="A85" s="51" t="s">
        <v>85</v>
      </c>
      <c r="B85" s="52">
        <v>2890</v>
      </c>
      <c r="C85" s="52">
        <v>1101</v>
      </c>
      <c r="D85" s="52">
        <v>3991</v>
      </c>
    </row>
    <row r="86" spans="1:4" x14ac:dyDescent="0.3">
      <c r="A86" s="51" t="s">
        <v>86</v>
      </c>
      <c r="B86" s="52">
        <v>175</v>
      </c>
      <c r="C86" s="52">
        <v>13</v>
      </c>
      <c r="D86" s="52">
        <v>188</v>
      </c>
    </row>
    <row r="87" spans="1:4" x14ac:dyDescent="0.3">
      <c r="A87" s="51" t="s">
        <v>87</v>
      </c>
      <c r="B87" s="52">
        <v>4</v>
      </c>
      <c r="C87" s="52">
        <v>0</v>
      </c>
      <c r="D87" s="52">
        <v>4</v>
      </c>
    </row>
    <row r="88" spans="1:4" x14ac:dyDescent="0.3">
      <c r="A88" s="51" t="s">
        <v>88</v>
      </c>
      <c r="B88" s="52">
        <v>19067</v>
      </c>
      <c r="C88" s="52">
        <v>4533</v>
      </c>
      <c r="D88" s="52">
        <v>23600</v>
      </c>
    </row>
    <row r="89" spans="1:4" x14ac:dyDescent="0.3">
      <c r="A89" s="51" t="s">
        <v>89</v>
      </c>
      <c r="B89" s="52">
        <v>1489</v>
      </c>
      <c r="C89" s="52">
        <v>213</v>
      </c>
      <c r="D89" s="52">
        <v>1702</v>
      </c>
    </row>
    <row r="90" spans="1:4" x14ac:dyDescent="0.3">
      <c r="A90" s="51" t="s">
        <v>90</v>
      </c>
      <c r="B90" s="52">
        <v>9</v>
      </c>
      <c r="C90" s="52">
        <v>0</v>
      </c>
      <c r="D90" s="52">
        <v>9</v>
      </c>
    </row>
    <row r="91" spans="1:4" x14ac:dyDescent="0.3">
      <c r="A91" s="51" t="s">
        <v>91</v>
      </c>
      <c r="B91" s="52">
        <v>361</v>
      </c>
      <c r="C91" s="52">
        <v>83</v>
      </c>
      <c r="D91" s="52">
        <v>444</v>
      </c>
    </row>
    <row r="92" spans="1:4" x14ac:dyDescent="0.3">
      <c r="A92" s="51" t="s">
        <v>92</v>
      </c>
      <c r="B92" s="52">
        <v>117</v>
      </c>
      <c r="C92" s="52">
        <v>42</v>
      </c>
      <c r="D92" s="52">
        <v>159</v>
      </c>
    </row>
    <row r="93" spans="1:4" x14ac:dyDescent="0.3">
      <c r="A93" s="51" t="s">
        <v>93</v>
      </c>
      <c r="B93" s="52">
        <v>72</v>
      </c>
      <c r="C93" s="52">
        <v>20</v>
      </c>
      <c r="D93" s="52">
        <v>92</v>
      </c>
    </row>
    <row r="94" spans="1:4" x14ac:dyDescent="0.3">
      <c r="A94" s="53" t="s">
        <v>94</v>
      </c>
      <c r="B94" s="54">
        <v>3672</v>
      </c>
      <c r="C94" s="54">
        <v>982</v>
      </c>
      <c r="D94" s="54">
        <v>4654</v>
      </c>
    </row>
    <row r="95" spans="1:4" x14ac:dyDescent="0.3">
      <c r="A95" s="53" t="s">
        <v>95</v>
      </c>
      <c r="B95" s="54">
        <v>19</v>
      </c>
      <c r="C95" s="54">
        <v>6</v>
      </c>
      <c r="D95" s="54">
        <v>25</v>
      </c>
    </row>
    <row r="96" spans="1:4" x14ac:dyDescent="0.3">
      <c r="A96" s="51" t="s">
        <v>96</v>
      </c>
      <c r="B96" s="52">
        <v>285</v>
      </c>
      <c r="C96" s="52">
        <v>51</v>
      </c>
      <c r="D96" s="52">
        <v>336</v>
      </c>
    </row>
    <row r="97" spans="1:4" x14ac:dyDescent="0.3">
      <c r="A97" s="53" t="s">
        <v>97</v>
      </c>
      <c r="B97" s="54">
        <v>879</v>
      </c>
      <c r="C97" s="54">
        <v>476</v>
      </c>
      <c r="D97" s="54">
        <v>1355</v>
      </c>
    </row>
    <row r="98" spans="1:4" x14ac:dyDescent="0.3">
      <c r="A98" s="53" t="s">
        <v>98</v>
      </c>
      <c r="B98" s="54">
        <v>2434</v>
      </c>
      <c r="C98" s="54">
        <v>492</v>
      </c>
      <c r="D98" s="54">
        <v>2926</v>
      </c>
    </row>
    <row r="99" spans="1:4" x14ac:dyDescent="0.3">
      <c r="A99" s="55" t="s">
        <v>99</v>
      </c>
      <c r="B99" s="56">
        <v>1</v>
      </c>
      <c r="C99" s="56">
        <v>0</v>
      </c>
      <c r="D99" s="56">
        <v>1</v>
      </c>
    </row>
    <row r="100" spans="1:4" x14ac:dyDescent="0.3">
      <c r="A100" s="55" t="s">
        <v>100</v>
      </c>
      <c r="B100" s="56">
        <v>3</v>
      </c>
      <c r="C100" s="56">
        <v>0</v>
      </c>
      <c r="D100" s="56">
        <v>3</v>
      </c>
    </row>
    <row r="101" spans="1:4" x14ac:dyDescent="0.3">
      <c r="A101" s="55" t="s">
        <v>101</v>
      </c>
      <c r="B101" s="56">
        <v>2</v>
      </c>
      <c r="C101" s="56">
        <v>0</v>
      </c>
      <c r="D101" s="56">
        <v>2</v>
      </c>
    </row>
    <row r="102" spans="1:4" x14ac:dyDescent="0.3">
      <c r="A102" s="55" t="s">
        <v>102</v>
      </c>
      <c r="B102" s="56">
        <v>1</v>
      </c>
      <c r="C102" s="56">
        <v>0</v>
      </c>
      <c r="D102" s="56">
        <v>1</v>
      </c>
    </row>
    <row r="103" spans="1:4" x14ac:dyDescent="0.3">
      <c r="A103" s="55" t="s">
        <v>103</v>
      </c>
      <c r="B103" s="56">
        <v>1</v>
      </c>
      <c r="C103" s="56">
        <v>0</v>
      </c>
      <c r="D103" s="56">
        <v>1</v>
      </c>
    </row>
    <row r="104" spans="1:4" x14ac:dyDescent="0.3">
      <c r="A104" s="55" t="s">
        <v>104</v>
      </c>
      <c r="B104" s="56">
        <v>1</v>
      </c>
      <c r="C104" s="56">
        <v>0</v>
      </c>
      <c r="D104" s="56">
        <v>1</v>
      </c>
    </row>
    <row r="105" spans="1:4" x14ac:dyDescent="0.3">
      <c r="A105" s="55" t="s">
        <v>105</v>
      </c>
      <c r="B105" s="56">
        <v>28</v>
      </c>
      <c r="C105" s="56">
        <v>0</v>
      </c>
      <c r="D105" s="56">
        <v>28</v>
      </c>
    </row>
    <row r="106" spans="1:4" x14ac:dyDescent="0.3">
      <c r="A106" s="55" t="s">
        <v>106</v>
      </c>
      <c r="B106" s="56">
        <v>51</v>
      </c>
      <c r="C106" s="56">
        <v>0</v>
      </c>
      <c r="D106" s="56">
        <v>51</v>
      </c>
    </row>
    <row r="107" spans="1:4" x14ac:dyDescent="0.3">
      <c r="A107" s="55" t="s">
        <v>107</v>
      </c>
      <c r="B107" s="56">
        <v>3</v>
      </c>
      <c r="C107" s="56">
        <v>0</v>
      </c>
      <c r="D107" s="56">
        <v>3</v>
      </c>
    </row>
    <row r="108" spans="1:4" x14ac:dyDescent="0.3">
      <c r="A108" s="55" t="s">
        <v>108</v>
      </c>
      <c r="B108" s="56">
        <v>16</v>
      </c>
      <c r="C108" s="56">
        <v>5</v>
      </c>
      <c r="D108" s="56">
        <v>21</v>
      </c>
    </row>
    <row r="109" spans="1:4" x14ac:dyDescent="0.3">
      <c r="A109" s="55" t="s">
        <v>109</v>
      </c>
      <c r="B109" s="56">
        <v>11</v>
      </c>
      <c r="C109" s="56">
        <v>0</v>
      </c>
      <c r="D109" s="56">
        <v>11</v>
      </c>
    </row>
    <row r="110" spans="1:4" x14ac:dyDescent="0.3">
      <c r="A110" s="55" t="s">
        <v>110</v>
      </c>
      <c r="B110" s="56">
        <v>1</v>
      </c>
      <c r="C110" s="56">
        <v>0</v>
      </c>
      <c r="D110" s="56">
        <v>1</v>
      </c>
    </row>
    <row r="111" spans="1:4" x14ac:dyDescent="0.3">
      <c r="A111" s="61" t="s">
        <v>111</v>
      </c>
      <c r="B111" s="62">
        <v>2</v>
      </c>
      <c r="C111" s="62">
        <v>4</v>
      </c>
      <c r="D111" s="62">
        <v>6</v>
      </c>
    </row>
    <row r="112" spans="1:4" x14ac:dyDescent="0.3">
      <c r="A112" s="1" t="s">
        <v>112</v>
      </c>
      <c r="B112" s="2">
        <v>225</v>
      </c>
      <c r="C112" s="2">
        <v>240</v>
      </c>
      <c r="D112" s="2">
        <v>465</v>
      </c>
    </row>
    <row r="113" spans="1:4" x14ac:dyDescent="0.3">
      <c r="A113" s="57" t="s">
        <v>113</v>
      </c>
      <c r="B113" s="58">
        <v>8</v>
      </c>
      <c r="C113" s="58">
        <v>0</v>
      </c>
      <c r="D113" s="58">
        <v>8</v>
      </c>
    </row>
    <row r="114" spans="1:4" x14ac:dyDescent="0.3">
      <c r="A114" s="59" t="s">
        <v>114</v>
      </c>
      <c r="B114" s="60">
        <v>20</v>
      </c>
      <c r="C114" s="60">
        <v>33</v>
      </c>
      <c r="D114" s="60">
        <v>53</v>
      </c>
    </row>
    <row r="115" spans="1:4" x14ac:dyDescent="0.3">
      <c r="A115" s="59" t="s">
        <v>115</v>
      </c>
      <c r="B115" s="60">
        <v>43</v>
      </c>
      <c r="C115" s="60">
        <v>1</v>
      </c>
      <c r="D115" s="60">
        <v>44</v>
      </c>
    </row>
    <row r="116" spans="1:4" x14ac:dyDescent="0.3">
      <c r="A116" s="57" t="s">
        <v>116</v>
      </c>
      <c r="B116" s="58">
        <v>108</v>
      </c>
      <c r="C116" s="58">
        <v>10</v>
      </c>
      <c r="D116" s="58">
        <v>118</v>
      </c>
    </row>
    <row r="117" spans="1:4" x14ac:dyDescent="0.3">
      <c r="A117" s="57" t="s">
        <v>117</v>
      </c>
      <c r="B117" s="58">
        <v>40</v>
      </c>
      <c r="C117" s="58">
        <v>12</v>
      </c>
      <c r="D117" s="58">
        <v>52</v>
      </c>
    </row>
    <row r="118" spans="1:4" x14ac:dyDescent="0.3">
      <c r="A118" s="57" t="s">
        <v>118</v>
      </c>
      <c r="B118" s="58">
        <v>131</v>
      </c>
      <c r="C118" s="58">
        <v>33</v>
      </c>
      <c r="D118" s="58">
        <v>164</v>
      </c>
    </row>
    <row r="119" spans="1:4" x14ac:dyDescent="0.3">
      <c r="A119" s="57" t="s">
        <v>119</v>
      </c>
      <c r="B119" s="58">
        <v>37</v>
      </c>
      <c r="C119" s="58">
        <v>11</v>
      </c>
      <c r="D119" s="58">
        <v>48</v>
      </c>
    </row>
    <row r="120" spans="1:4" x14ac:dyDescent="0.3">
      <c r="A120" s="59" t="s">
        <v>120</v>
      </c>
      <c r="B120" s="60">
        <v>642</v>
      </c>
      <c r="C120" s="60">
        <v>358</v>
      </c>
      <c r="D120" s="60">
        <v>1000</v>
      </c>
    </row>
    <row r="121" spans="1:4" x14ac:dyDescent="0.3">
      <c r="A121" s="59" t="s">
        <v>121</v>
      </c>
      <c r="B121" s="60">
        <v>75</v>
      </c>
      <c r="C121" s="60">
        <v>71</v>
      </c>
      <c r="D121" s="60">
        <v>146</v>
      </c>
    </row>
    <row r="122" spans="1:4" x14ac:dyDescent="0.3">
      <c r="A122" s="57" t="s">
        <v>122</v>
      </c>
      <c r="B122" s="58">
        <v>114</v>
      </c>
      <c r="C122" s="58">
        <v>12</v>
      </c>
      <c r="D122" s="58">
        <v>126</v>
      </c>
    </row>
    <row r="123" spans="1:4" x14ac:dyDescent="0.3">
      <c r="A123" s="57" t="s">
        <v>123</v>
      </c>
      <c r="B123" s="58">
        <v>194</v>
      </c>
      <c r="C123" s="58">
        <v>64</v>
      </c>
      <c r="D123" s="58">
        <v>258</v>
      </c>
    </row>
    <row r="124" spans="1:4" x14ac:dyDescent="0.3">
      <c r="A124" s="57" t="s">
        <v>124</v>
      </c>
      <c r="B124" s="58">
        <v>3</v>
      </c>
      <c r="C124" s="58">
        <v>9</v>
      </c>
      <c r="D124" s="58">
        <v>12</v>
      </c>
    </row>
    <row r="125" spans="1:4" x14ac:dyDescent="0.3">
      <c r="A125" s="63" t="s">
        <v>125</v>
      </c>
      <c r="B125" s="64">
        <v>0</v>
      </c>
      <c r="C125" s="64">
        <v>2</v>
      </c>
      <c r="D125" s="64">
        <v>2</v>
      </c>
    </row>
    <row r="126" spans="1:4" x14ac:dyDescent="0.3">
      <c r="A126" s="55" t="s">
        <v>126</v>
      </c>
      <c r="B126" s="56">
        <v>3</v>
      </c>
      <c r="C126" s="56">
        <v>0</v>
      </c>
      <c r="D126" s="56">
        <v>3</v>
      </c>
    </row>
    <row r="127" spans="1:4" x14ac:dyDescent="0.3">
      <c r="A127" s="55" t="s">
        <v>127</v>
      </c>
      <c r="B127" s="56">
        <v>0</v>
      </c>
      <c r="C127" s="56">
        <v>0</v>
      </c>
      <c r="D127" s="56">
        <v>0</v>
      </c>
    </row>
    <row r="128" spans="1:4" x14ac:dyDescent="0.3">
      <c r="A128" s="59" t="s">
        <v>128</v>
      </c>
      <c r="B128" s="60">
        <v>28</v>
      </c>
      <c r="C128" s="60">
        <v>46</v>
      </c>
      <c r="D128" s="60">
        <v>74</v>
      </c>
    </row>
    <row r="129" spans="1:4" x14ac:dyDescent="0.3">
      <c r="A129" s="59" t="s">
        <v>129</v>
      </c>
      <c r="B129" s="60">
        <v>26</v>
      </c>
      <c r="C129" s="60">
        <v>1</v>
      </c>
      <c r="D129" s="60">
        <v>27</v>
      </c>
    </row>
    <row r="130" spans="1:4" x14ac:dyDescent="0.3">
      <c r="A130" s="63" t="s">
        <v>130</v>
      </c>
      <c r="B130" s="64">
        <v>24</v>
      </c>
      <c r="C130" s="64">
        <v>4</v>
      </c>
      <c r="D130" s="64">
        <v>28</v>
      </c>
    </row>
    <row r="131" spans="1:4" x14ac:dyDescent="0.3">
      <c r="A131" s="55" t="s">
        <v>131</v>
      </c>
      <c r="B131" s="56">
        <v>3</v>
      </c>
      <c r="C131" s="56">
        <v>0</v>
      </c>
      <c r="D131" s="56">
        <v>3</v>
      </c>
    </row>
    <row r="132" spans="1:4" x14ac:dyDescent="0.3">
      <c r="A132" s="1" t="s">
        <v>132</v>
      </c>
      <c r="B132" s="2">
        <v>100055</v>
      </c>
      <c r="C132" s="2">
        <v>27475</v>
      </c>
      <c r="D132" s="2">
        <v>127530</v>
      </c>
    </row>
  </sheetData>
  <mergeCells count="7">
    <mergeCell ref="F27:G27"/>
    <mergeCell ref="F31:G31"/>
    <mergeCell ref="A2:G2"/>
    <mergeCell ref="A1:G1"/>
    <mergeCell ref="F9:G9"/>
    <mergeCell ref="F15:G15"/>
    <mergeCell ref="F21:G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822295-018F-4B7C-BD43-EC2CFFF79D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59CA53-5D1B-4F1E-8EDA-5FA1C9E3B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AFE7C6-FF62-4725-9726-93F355CC2F5C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2024-01-12T22:08:21Z</dcterms:created>
  <dcterms:modified xsi:type="dcterms:W3CDTF">2024-01-15T22:49:01Z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