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vls.sharepoint.com/sites/WVLS/Shared Documents/Service Areas/Administration/Annual Reports/2023/Circulation to Nonresidents/Pcode4 spreadsheets ready for review/"/>
    </mc:Choice>
  </mc:AlternateContent>
  <xr:revisionPtr revIDLastSave="10" documentId="8_{22848341-8D3B-48B7-99DC-8B35F9C6D5B5}" xr6:coauthVersionLast="47" xr6:coauthVersionMax="47" xr10:uidLastSave="{4EFABD27-3FD4-4D7A-A98F-53B8F09F3579}"/>
  <bookViews>
    <workbookView xWindow="31200" yWindow="1230" windowWidth="25590" windowHeight="20370" xr2:uid="{4E06E93B-5746-4735-B8FE-A6A74BF2572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7" i="1" l="1"/>
  <c r="G47" i="1"/>
  <c r="G44" i="1"/>
  <c r="G43" i="1"/>
  <c r="G42" i="1"/>
  <c r="G45" i="1"/>
  <c r="G41" i="1"/>
  <c r="I28" i="1"/>
  <c r="I26" i="1"/>
  <c r="I24" i="1"/>
  <c r="I22" i="1"/>
  <c r="I20" i="1"/>
  <c r="I18" i="1"/>
  <c r="I16" i="1"/>
  <c r="H8" i="1"/>
  <c r="H7" i="1"/>
  <c r="H6" i="1"/>
  <c r="H5" i="1"/>
  <c r="H4" i="1"/>
  <c r="H3" i="1"/>
  <c r="G34" i="1"/>
  <c r="G32" i="1"/>
  <c r="G28" i="1"/>
  <c r="G24" i="1"/>
  <c r="G23" i="1"/>
  <c r="G22" i="1"/>
  <c r="G18" i="1"/>
  <c r="G17" i="1"/>
  <c r="G16" i="1"/>
  <c r="G12" i="1"/>
  <c r="G11" i="1"/>
  <c r="G10" i="1"/>
</calcChain>
</file>

<file path=xl/sharedStrings.xml><?xml version="1.0" encoding="utf-8"?>
<sst xmlns="http://schemas.openxmlformats.org/spreadsheetml/2006/main" count="89" uniqueCount="80">
  <si>
    <t>CIRCULATION ACTIVITY by STAT GROUP (Jan 23-Dec 23)</t>
  </si>
  <si>
    <t>PCODE4</t>
  </si>
  <si>
    <t>CHKOUTS</t>
  </si>
  <si>
    <t>RENEWALS</t>
  </si>
  <si>
    <t>ITEMS CIRC</t>
  </si>
  <si>
    <t>Ccl-Abbotsford, city of</t>
  </si>
  <si>
    <t>Cc-Beaver, twnshp of</t>
  </si>
  <si>
    <t>Cc-Eaton, twnshp of</t>
  </si>
  <si>
    <t>Cc-Foster, twnshp of</t>
  </si>
  <si>
    <t>Cc-Green Grove, twnshp of</t>
  </si>
  <si>
    <t>Cc-Grant, twnshp of</t>
  </si>
  <si>
    <t>Ccl-Greenwood, city of</t>
  </si>
  <si>
    <t>Cc-Hendren, twnshp of</t>
  </si>
  <si>
    <t>Cc-Hewett, twnshp of</t>
  </si>
  <si>
    <t>Cc-Hixon, twnshp of</t>
  </si>
  <si>
    <t>Ccl-Loyal, city of</t>
  </si>
  <si>
    <t>Cc-Loyal, twnshp of</t>
  </si>
  <si>
    <t>Cc-Longwood, twnshp of</t>
  </si>
  <si>
    <t>Cc-Mayville, twnshp of</t>
  </si>
  <si>
    <t>Cc-Mead, twnshp of</t>
  </si>
  <si>
    <t>Ccl-Neillsville, city of</t>
  </si>
  <si>
    <t>Ccl-Owen, city of</t>
  </si>
  <si>
    <t>Cc-Pine Valley, twnshp of</t>
  </si>
  <si>
    <t>Cc-Reseburg, twnshp of</t>
  </si>
  <si>
    <t>Cc-Seif, twnshp of</t>
  </si>
  <si>
    <t>Ccl-Thorp, city of</t>
  </si>
  <si>
    <t>Cc-Warner, twnshp of</t>
  </si>
  <si>
    <t>Cc-Weston, twnshp of</t>
  </si>
  <si>
    <t>Ccl-Withee, village of</t>
  </si>
  <si>
    <t>Cc-York, twnshp of</t>
  </si>
  <si>
    <t>Li-Scott, twnshp of</t>
  </si>
  <si>
    <t>Mcl-Colby, city of in MaraCnty</t>
  </si>
  <si>
    <t>Mcl-Edgar, village of</t>
  </si>
  <si>
    <t>Mcl-Holton, twnshp of</t>
  </si>
  <si>
    <t>Mcl-Johnson, twnshp of</t>
  </si>
  <si>
    <t>Mcl-Kronenwetter, village of</t>
  </si>
  <si>
    <t>Mcl-Schofield, city of</t>
  </si>
  <si>
    <t>Mcl-Spencer, village of</t>
  </si>
  <si>
    <t>Tc-Cleveland, twnshp of</t>
  </si>
  <si>
    <t>Tc-Holway, twnshp of</t>
  </si>
  <si>
    <t>WI-Fond du Lac County</t>
  </si>
  <si>
    <t>WI-Washington County</t>
  </si>
  <si>
    <t>WI-Waukesha County</t>
  </si>
  <si>
    <t>Non Wisconsin Resident</t>
  </si>
  <si>
    <t>Interlibrary Loan</t>
  </si>
  <si>
    <t>Chcl-Stanley, city of</t>
  </si>
  <si>
    <t>Total</t>
  </si>
  <si>
    <t xml:space="preserve">Total Circ </t>
  </si>
  <si>
    <t>Nonresident Circulations</t>
  </si>
  <si>
    <t>Circ to Local Libraried Patrons (enter as negative value)</t>
  </si>
  <si>
    <t>In 2023</t>
  </si>
  <si>
    <t>WVLS Cataloging (enter as negative value)</t>
  </si>
  <si>
    <t>ILL (enter as negative value)</t>
  </si>
  <si>
    <t xml:space="preserve">TBD (enter as negative value) </t>
  </si>
  <si>
    <t>County</t>
  </si>
  <si>
    <t>With Library</t>
  </si>
  <si>
    <t>W/O Library</t>
  </si>
  <si>
    <t>TOTAL</t>
  </si>
  <si>
    <t>System County</t>
  </si>
  <si>
    <t>Forest</t>
  </si>
  <si>
    <t>Langlade</t>
  </si>
  <si>
    <t>Lincoln</t>
  </si>
  <si>
    <t>Adjacent Nonsystem County</t>
  </si>
  <si>
    <t>Marathon</t>
  </si>
  <si>
    <t>Oneida</t>
  </si>
  <si>
    <t>Taylor</t>
  </si>
  <si>
    <t>Wisconsin</t>
  </si>
  <si>
    <t>Out of State</t>
  </si>
  <si>
    <t>Question #9 Circulations to Nonresidents Living in an</t>
  </si>
  <si>
    <t>Adjacent County Who Do Not Have a Local Library</t>
  </si>
  <si>
    <t>Circ</t>
  </si>
  <si>
    <t>Chippewa</t>
  </si>
  <si>
    <t>Eau Claire</t>
  </si>
  <si>
    <t>Jackson</t>
  </si>
  <si>
    <t xml:space="preserve">Marathon </t>
  </si>
  <si>
    <t xml:space="preserve">Taylor </t>
  </si>
  <si>
    <t>Wood</t>
  </si>
  <si>
    <t>All W/O minus Clark, Forest, Langlade, Lincoln, Oneida</t>
  </si>
  <si>
    <t>GREENWOOD AREA LIBRARY</t>
  </si>
  <si>
    <t>Cc-Withee, twnshp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</si>
</sst>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_"/>
    <numFmt numFmtId="165" formatCode="0.00_);[Red]\(0.00\)"/>
  </numFmts>
  <fonts count="10" x14ac:knownFonts="1">
    <font>
      <sz val="11"/>
      <color theme="1"/>
      <name val="Calibri"/>
      <family val="2"/>
      <scheme val="minor"/>
    </font>
    <font>
      <sz val="18"/>
      <color indexed="43"/>
      <name val="Arial"/>
      <family val="2"/>
    </font>
    <font>
      <sz val="24"/>
      <name val="Arial"/>
      <family val="2"/>
    </font>
    <font>
      <sz val="11"/>
      <color indexed="9"/>
      <name val="Arial"/>
      <family val="2"/>
    </font>
    <font>
      <sz val="10"/>
      <name val="Verdana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164" fontId="4" fillId="0" borderId="0" xfId="0" applyNumberFormat="1" applyFont="1"/>
    <xf numFmtId="0" fontId="5" fillId="0" borderId="0" xfId="0" applyFont="1" applyAlignment="1">
      <alignment horizontal="center" wrapText="1"/>
    </xf>
    <xf numFmtId="0" fontId="4" fillId="0" borderId="0" xfId="0" applyFont="1"/>
    <xf numFmtId="0" fontId="6" fillId="0" borderId="0" xfId="1" applyFont="1" applyAlignment="1">
      <alignment horizontal="center" wrapText="1"/>
    </xf>
    <xf numFmtId="0" fontId="5" fillId="0" borderId="0" xfId="1" applyAlignment="1">
      <alignment horizontal="center" wrapText="1"/>
    </xf>
    <xf numFmtId="0" fontId="5" fillId="0" borderId="0" xfId="1" applyAlignment="1">
      <alignment horizontal="center"/>
    </xf>
    <xf numFmtId="0" fontId="7" fillId="0" borderId="0" xfId="1" applyFont="1" applyAlignment="1">
      <alignment horizontal="center"/>
    </xf>
    <xf numFmtId="0" fontId="6" fillId="0" borderId="0" xfId="1" applyFont="1" applyAlignment="1">
      <alignment vertical="center"/>
    </xf>
    <xf numFmtId="38" fontId="4" fillId="0" borderId="0" xfId="1" applyNumberFormat="1" applyFont="1"/>
    <xf numFmtId="0" fontId="4" fillId="0" borderId="0" xfId="1" applyFont="1"/>
    <xf numFmtId="0" fontId="5" fillId="0" borderId="0" xfId="1" applyAlignment="1">
      <alignment horizontal="left"/>
    </xf>
    <xf numFmtId="38" fontId="7" fillId="2" borderId="0" xfId="1" applyNumberFormat="1" applyFont="1" applyFill="1"/>
    <xf numFmtId="0" fontId="5" fillId="0" borderId="0" xfId="1"/>
    <xf numFmtId="0" fontId="7" fillId="0" borderId="0" xfId="1" applyFont="1" applyAlignment="1">
      <alignment horizontal="left"/>
    </xf>
    <xf numFmtId="164" fontId="7" fillId="0" borderId="0" xfId="1" applyNumberFormat="1" applyFont="1" applyAlignment="1">
      <alignment horizontal="left"/>
    </xf>
    <xf numFmtId="165" fontId="4" fillId="0" borderId="0" xfId="1" applyNumberFormat="1" applyFont="1"/>
    <xf numFmtId="164" fontId="5" fillId="0" borderId="0" xfId="1" applyNumberFormat="1"/>
    <xf numFmtId="0" fontId="8" fillId="0" borderId="0" xfId="1" applyFont="1" applyAlignment="1">
      <alignment horizontal="left"/>
    </xf>
    <xf numFmtId="164" fontId="8" fillId="0" borderId="0" xfId="1" applyNumberFormat="1" applyFont="1" applyAlignment="1">
      <alignment horizontal="left"/>
    </xf>
    <xf numFmtId="0" fontId="7" fillId="3" borderId="0" xfId="1" applyFont="1" applyFill="1" applyAlignment="1">
      <alignment horizontal="left"/>
    </xf>
    <xf numFmtId="164" fontId="7" fillId="3" borderId="0" xfId="1" applyNumberFormat="1" applyFont="1" applyFill="1" applyAlignment="1">
      <alignment horizontal="left"/>
    </xf>
    <xf numFmtId="3" fontId="4" fillId="0" borderId="0" xfId="1" applyNumberFormat="1" applyFont="1"/>
    <xf numFmtId="3" fontId="5" fillId="0" borderId="0" xfId="1" applyNumberFormat="1"/>
    <xf numFmtId="0" fontId="7" fillId="4" borderId="0" xfId="1" applyFont="1" applyFill="1" applyAlignment="1">
      <alignment horizontal="left"/>
    </xf>
    <xf numFmtId="164" fontId="7" fillId="4" borderId="0" xfId="1" applyNumberFormat="1" applyFont="1" applyFill="1" applyAlignment="1">
      <alignment horizontal="left"/>
    </xf>
    <xf numFmtId="0" fontId="7" fillId="5" borderId="0" xfId="1" applyFont="1" applyFill="1" applyAlignment="1">
      <alignment horizontal="left"/>
    </xf>
    <xf numFmtId="164" fontId="7" fillId="5" borderId="0" xfId="1" applyNumberFormat="1" applyFont="1" applyFill="1" applyAlignment="1">
      <alignment horizontal="left"/>
    </xf>
    <xf numFmtId="3" fontId="4" fillId="0" borderId="1" xfId="1" applyNumberFormat="1" applyFont="1" applyBorder="1"/>
    <xf numFmtId="38" fontId="7" fillId="4" borderId="0" xfId="1" applyNumberFormat="1" applyFont="1" applyFill="1"/>
    <xf numFmtId="164" fontId="4" fillId="0" borderId="0" xfId="1" applyNumberFormat="1" applyFont="1" applyAlignment="1">
      <alignment horizontal="left"/>
    </xf>
    <xf numFmtId="0" fontId="4" fillId="0" borderId="1" xfId="1" applyFont="1" applyBorder="1" applyAlignment="1">
      <alignment horizontal="left"/>
    </xf>
    <xf numFmtId="164" fontId="7" fillId="2" borderId="0" xfId="1" applyNumberFormat="1" applyFont="1" applyFill="1" applyAlignment="1">
      <alignment horizontal="left"/>
    </xf>
    <xf numFmtId="0" fontId="7" fillId="0" borderId="0" xfId="1" applyFont="1" applyAlignment="1">
      <alignment horizontal="right"/>
    </xf>
    <xf numFmtId="0" fontId="7" fillId="0" borderId="0" xfId="1" applyFont="1"/>
    <xf numFmtId="0" fontId="7" fillId="0" borderId="1" xfId="1" applyFont="1" applyBorder="1" applyAlignment="1">
      <alignment horizontal="left"/>
    </xf>
    <xf numFmtId="0" fontId="7" fillId="0" borderId="1" xfId="1" applyFont="1" applyBorder="1" applyAlignment="1">
      <alignment horizontal="right"/>
    </xf>
    <xf numFmtId="164" fontId="8" fillId="5" borderId="0" xfId="1" applyNumberFormat="1" applyFont="1" applyFill="1" applyAlignment="1">
      <alignment horizontal="right"/>
    </xf>
    <xf numFmtId="164" fontId="8" fillId="4" borderId="0" xfId="1" applyNumberFormat="1" applyFont="1" applyFill="1" applyAlignment="1">
      <alignment horizontal="right"/>
    </xf>
    <xf numFmtId="164" fontId="8" fillId="5" borderId="1" xfId="1" applyNumberFormat="1" applyFont="1" applyFill="1" applyBorder="1" applyAlignment="1">
      <alignment horizontal="right"/>
    </xf>
    <xf numFmtId="164" fontId="8" fillId="0" borderId="0" xfId="1" applyNumberFormat="1" applyFont="1" applyAlignment="1">
      <alignment horizontal="right"/>
    </xf>
    <xf numFmtId="164" fontId="4" fillId="0" borderId="0" xfId="1" applyNumberFormat="1" applyFont="1"/>
    <xf numFmtId="0" fontId="4" fillId="3" borderId="0" xfId="0" applyFont="1" applyFill="1" applyAlignment="1">
      <alignment horizontal="left"/>
    </xf>
    <xf numFmtId="164" fontId="4" fillId="3" borderId="0" xfId="0" applyNumberFormat="1" applyFont="1" applyFill="1"/>
    <xf numFmtId="0" fontId="9" fillId="3" borderId="0" xfId="0" applyFont="1" applyFill="1" applyAlignment="1">
      <alignment horizontal="left"/>
    </xf>
    <xf numFmtId="164" fontId="9" fillId="3" borderId="0" xfId="0" applyNumberFormat="1" applyFont="1" applyFill="1"/>
    <xf numFmtId="0" fontId="9" fillId="4" borderId="0" xfId="0" applyFont="1" applyFill="1" applyAlignment="1">
      <alignment horizontal="left"/>
    </xf>
    <xf numFmtId="164" fontId="9" fillId="4" borderId="0" xfId="0" applyNumberFormat="1" applyFont="1" applyFill="1"/>
    <xf numFmtId="0" fontId="4" fillId="4" borderId="0" xfId="0" applyFont="1" applyFill="1" applyAlignment="1">
      <alignment horizontal="left"/>
    </xf>
    <xf numFmtId="164" fontId="4" fillId="4" borderId="0" xfId="0" applyNumberFormat="1" applyFont="1" applyFill="1"/>
    <xf numFmtId="0" fontId="4" fillId="9" borderId="0" xfId="0" applyFont="1" applyFill="1" applyAlignment="1">
      <alignment horizontal="left"/>
    </xf>
    <xf numFmtId="164" fontId="4" fillId="9" borderId="0" xfId="0" applyNumberFormat="1" applyFont="1" applyFill="1"/>
    <xf numFmtId="0" fontId="4" fillId="10" borderId="0" xfId="0" applyFont="1" applyFill="1" applyAlignment="1">
      <alignment horizontal="left"/>
    </xf>
    <xf numFmtId="164" fontId="4" fillId="10" borderId="0" xfId="0" applyNumberFormat="1" applyFont="1" applyFill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/>
    <xf numFmtId="0" fontId="7" fillId="6" borderId="0" xfId="1" applyFont="1" applyFill="1" applyAlignment="1">
      <alignment horizontal="left" vertical="center"/>
    </xf>
    <xf numFmtId="0" fontId="6" fillId="6" borderId="0" xfId="1" applyFont="1" applyFill="1" applyAlignment="1">
      <alignment horizontal="left" vertical="center"/>
    </xf>
    <xf numFmtId="0" fontId="7" fillId="7" borderId="0" xfId="1" applyFont="1" applyFill="1" applyAlignment="1">
      <alignment horizontal="left" vertical="center"/>
    </xf>
    <xf numFmtId="0" fontId="6" fillId="7" borderId="0" xfId="1" applyFont="1" applyFill="1" applyAlignment="1">
      <alignment horizontal="left" vertical="center"/>
    </xf>
    <xf numFmtId="0" fontId="3" fillId="8" borderId="0" xfId="0" applyFont="1" applyFill="1" applyAlignment="1">
      <alignment horizontal="center" vertical="center" wrapText="1"/>
    </xf>
    <xf numFmtId="0" fontId="1" fillId="8" borderId="0" xfId="0" applyFont="1" applyFill="1" applyAlignment="1">
      <alignment horizontal="center" vertical="center"/>
    </xf>
    <xf numFmtId="0" fontId="7" fillId="3" borderId="0" xfId="1" applyFont="1" applyFill="1" applyAlignment="1">
      <alignment horizontal="left" vertical="center"/>
    </xf>
    <xf numFmtId="0" fontId="6" fillId="3" borderId="0" xfId="1" applyFont="1" applyFill="1" applyAlignment="1">
      <alignment horizontal="left" vertical="center"/>
    </xf>
    <xf numFmtId="0" fontId="7" fillId="4" borderId="0" xfId="1" applyFont="1" applyFill="1" applyAlignment="1">
      <alignment horizontal="left" vertical="center"/>
    </xf>
    <xf numFmtId="0" fontId="6" fillId="4" borderId="0" xfId="1" applyFont="1" applyFill="1" applyAlignment="1">
      <alignment horizontal="left" vertical="center"/>
    </xf>
    <xf numFmtId="0" fontId="7" fillId="5" borderId="0" xfId="1" applyFont="1" applyFill="1" applyAlignment="1">
      <alignment horizontal="left" vertical="center"/>
    </xf>
    <xf numFmtId="0" fontId="6" fillId="5" borderId="0" xfId="1" applyFont="1" applyFill="1" applyAlignment="1">
      <alignment horizontal="left" vertical="center"/>
    </xf>
  </cellXfs>
  <cellStyles count="2">
    <cellStyle name="Normal" xfId="0" builtinId="0"/>
    <cellStyle name="Normal 2" xfId="1" xr:uid="{22C1A50F-B901-4F16-839B-4B7CF77B62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F23DB-DE40-455D-9EA2-6B0E30D46C42}">
  <dimension ref="A1:IQ48"/>
  <sheetViews>
    <sheetView tabSelected="1" topLeftCell="A12" workbookViewId="0">
      <selection activeCell="A27" sqref="A27"/>
    </sheetView>
  </sheetViews>
  <sheetFormatPr defaultRowHeight="14.4" x14ac:dyDescent="0.3"/>
  <cols>
    <col min="1" max="1" width="30.21875" style="3" bestFit="1" customWidth="1"/>
    <col min="2" max="4" width="10.77734375" style="4" bestFit="1" customWidth="1"/>
    <col min="5" max="5" width="10.88671875" style="6" bestFit="1" customWidth="1"/>
    <col min="6" max="6" width="59.21875" style="6" bestFit="1" customWidth="1"/>
    <col min="7" max="251" width="10.88671875" style="6" bestFit="1" customWidth="1"/>
    <col min="252" max="252" width="15.6640625" bestFit="1" customWidth="1"/>
    <col min="253" max="260" width="10.77734375" bestFit="1" customWidth="1"/>
    <col min="261" max="507" width="10.88671875" bestFit="1" customWidth="1"/>
    <col min="508" max="508" width="15.6640625" bestFit="1" customWidth="1"/>
    <col min="509" max="516" width="10.77734375" bestFit="1" customWidth="1"/>
    <col min="517" max="763" width="10.88671875" bestFit="1" customWidth="1"/>
    <col min="764" max="764" width="15.6640625" bestFit="1" customWidth="1"/>
    <col min="765" max="772" width="10.77734375" bestFit="1" customWidth="1"/>
    <col min="773" max="1019" width="10.88671875" bestFit="1" customWidth="1"/>
    <col min="1020" max="1020" width="15.6640625" bestFit="1" customWidth="1"/>
    <col min="1021" max="1028" width="10.77734375" bestFit="1" customWidth="1"/>
    <col min="1029" max="1275" width="10.88671875" bestFit="1" customWidth="1"/>
    <col min="1276" max="1276" width="15.6640625" bestFit="1" customWidth="1"/>
    <col min="1277" max="1284" width="10.77734375" bestFit="1" customWidth="1"/>
    <col min="1285" max="1531" width="10.88671875" bestFit="1" customWidth="1"/>
    <col min="1532" max="1532" width="15.6640625" bestFit="1" customWidth="1"/>
    <col min="1533" max="1540" width="10.77734375" bestFit="1" customWidth="1"/>
    <col min="1541" max="1787" width="10.88671875" bestFit="1" customWidth="1"/>
    <col min="1788" max="1788" width="15.6640625" bestFit="1" customWidth="1"/>
    <col min="1789" max="1796" width="10.77734375" bestFit="1" customWidth="1"/>
    <col min="1797" max="2043" width="10.88671875" bestFit="1" customWidth="1"/>
    <col min="2044" max="2044" width="15.6640625" bestFit="1" customWidth="1"/>
    <col min="2045" max="2052" width="10.77734375" bestFit="1" customWidth="1"/>
    <col min="2053" max="2299" width="10.88671875" bestFit="1" customWidth="1"/>
    <col min="2300" max="2300" width="15.6640625" bestFit="1" customWidth="1"/>
    <col min="2301" max="2308" width="10.77734375" bestFit="1" customWidth="1"/>
    <col min="2309" max="2555" width="10.88671875" bestFit="1" customWidth="1"/>
    <col min="2556" max="2556" width="15.6640625" bestFit="1" customWidth="1"/>
    <col min="2557" max="2564" width="10.77734375" bestFit="1" customWidth="1"/>
    <col min="2565" max="2811" width="10.88671875" bestFit="1" customWidth="1"/>
    <col min="2812" max="2812" width="15.6640625" bestFit="1" customWidth="1"/>
    <col min="2813" max="2820" width="10.77734375" bestFit="1" customWidth="1"/>
    <col min="2821" max="3067" width="10.88671875" bestFit="1" customWidth="1"/>
    <col min="3068" max="3068" width="15.6640625" bestFit="1" customWidth="1"/>
    <col min="3069" max="3076" width="10.77734375" bestFit="1" customWidth="1"/>
    <col min="3077" max="3323" width="10.88671875" bestFit="1" customWidth="1"/>
    <col min="3324" max="3324" width="15.6640625" bestFit="1" customWidth="1"/>
    <col min="3325" max="3332" width="10.77734375" bestFit="1" customWidth="1"/>
    <col min="3333" max="3579" width="10.88671875" bestFit="1" customWidth="1"/>
    <col min="3580" max="3580" width="15.6640625" bestFit="1" customWidth="1"/>
    <col min="3581" max="3588" width="10.77734375" bestFit="1" customWidth="1"/>
    <col min="3589" max="3835" width="10.88671875" bestFit="1" customWidth="1"/>
    <col min="3836" max="3836" width="15.6640625" bestFit="1" customWidth="1"/>
    <col min="3837" max="3844" width="10.77734375" bestFit="1" customWidth="1"/>
    <col min="3845" max="4091" width="10.88671875" bestFit="1" customWidth="1"/>
    <col min="4092" max="4092" width="15.6640625" bestFit="1" customWidth="1"/>
    <col min="4093" max="4100" width="10.77734375" bestFit="1" customWidth="1"/>
    <col min="4101" max="4347" width="10.88671875" bestFit="1" customWidth="1"/>
    <col min="4348" max="4348" width="15.6640625" bestFit="1" customWidth="1"/>
    <col min="4349" max="4356" width="10.77734375" bestFit="1" customWidth="1"/>
    <col min="4357" max="4603" width="10.88671875" bestFit="1" customWidth="1"/>
    <col min="4604" max="4604" width="15.6640625" bestFit="1" customWidth="1"/>
    <col min="4605" max="4612" width="10.77734375" bestFit="1" customWidth="1"/>
    <col min="4613" max="4859" width="10.88671875" bestFit="1" customWidth="1"/>
    <col min="4860" max="4860" width="15.6640625" bestFit="1" customWidth="1"/>
    <col min="4861" max="4868" width="10.77734375" bestFit="1" customWidth="1"/>
    <col min="4869" max="5115" width="10.88671875" bestFit="1" customWidth="1"/>
    <col min="5116" max="5116" width="15.6640625" bestFit="1" customWidth="1"/>
    <col min="5117" max="5124" width="10.77734375" bestFit="1" customWidth="1"/>
    <col min="5125" max="5371" width="10.88671875" bestFit="1" customWidth="1"/>
    <col min="5372" max="5372" width="15.6640625" bestFit="1" customWidth="1"/>
    <col min="5373" max="5380" width="10.77734375" bestFit="1" customWidth="1"/>
    <col min="5381" max="5627" width="10.88671875" bestFit="1" customWidth="1"/>
    <col min="5628" max="5628" width="15.6640625" bestFit="1" customWidth="1"/>
    <col min="5629" max="5636" width="10.77734375" bestFit="1" customWidth="1"/>
    <col min="5637" max="5883" width="10.88671875" bestFit="1" customWidth="1"/>
    <col min="5884" max="5884" width="15.6640625" bestFit="1" customWidth="1"/>
    <col min="5885" max="5892" width="10.77734375" bestFit="1" customWidth="1"/>
    <col min="5893" max="6139" width="10.88671875" bestFit="1" customWidth="1"/>
    <col min="6140" max="6140" width="15.6640625" bestFit="1" customWidth="1"/>
    <col min="6141" max="6148" width="10.77734375" bestFit="1" customWidth="1"/>
    <col min="6149" max="6395" width="10.88671875" bestFit="1" customWidth="1"/>
    <col min="6396" max="6396" width="15.6640625" bestFit="1" customWidth="1"/>
    <col min="6397" max="6404" width="10.77734375" bestFit="1" customWidth="1"/>
    <col min="6405" max="6651" width="10.88671875" bestFit="1" customWidth="1"/>
    <col min="6652" max="6652" width="15.6640625" bestFit="1" customWidth="1"/>
    <col min="6653" max="6660" width="10.77734375" bestFit="1" customWidth="1"/>
    <col min="6661" max="6907" width="10.88671875" bestFit="1" customWidth="1"/>
    <col min="6908" max="6908" width="15.6640625" bestFit="1" customWidth="1"/>
    <col min="6909" max="6916" width="10.77734375" bestFit="1" customWidth="1"/>
    <col min="6917" max="7163" width="10.88671875" bestFit="1" customWidth="1"/>
    <col min="7164" max="7164" width="15.6640625" bestFit="1" customWidth="1"/>
    <col min="7165" max="7172" width="10.77734375" bestFit="1" customWidth="1"/>
    <col min="7173" max="7419" width="10.88671875" bestFit="1" customWidth="1"/>
    <col min="7420" max="7420" width="15.6640625" bestFit="1" customWidth="1"/>
    <col min="7421" max="7428" width="10.77734375" bestFit="1" customWidth="1"/>
    <col min="7429" max="7675" width="10.88671875" bestFit="1" customWidth="1"/>
    <col min="7676" max="7676" width="15.6640625" bestFit="1" customWidth="1"/>
    <col min="7677" max="7684" width="10.77734375" bestFit="1" customWidth="1"/>
    <col min="7685" max="7931" width="10.88671875" bestFit="1" customWidth="1"/>
    <col min="7932" max="7932" width="15.6640625" bestFit="1" customWidth="1"/>
    <col min="7933" max="7940" width="10.77734375" bestFit="1" customWidth="1"/>
    <col min="7941" max="8187" width="10.88671875" bestFit="1" customWidth="1"/>
    <col min="8188" max="8188" width="15.6640625" bestFit="1" customWidth="1"/>
    <col min="8189" max="8196" width="10.77734375" bestFit="1" customWidth="1"/>
    <col min="8197" max="8443" width="10.88671875" bestFit="1" customWidth="1"/>
    <col min="8444" max="8444" width="15.6640625" bestFit="1" customWidth="1"/>
    <col min="8445" max="8452" width="10.77734375" bestFit="1" customWidth="1"/>
    <col min="8453" max="8699" width="10.88671875" bestFit="1" customWidth="1"/>
    <col min="8700" max="8700" width="15.6640625" bestFit="1" customWidth="1"/>
    <col min="8701" max="8708" width="10.77734375" bestFit="1" customWidth="1"/>
    <col min="8709" max="8955" width="10.88671875" bestFit="1" customWidth="1"/>
    <col min="8956" max="8956" width="15.6640625" bestFit="1" customWidth="1"/>
    <col min="8957" max="8964" width="10.77734375" bestFit="1" customWidth="1"/>
    <col min="8965" max="9211" width="10.88671875" bestFit="1" customWidth="1"/>
    <col min="9212" max="9212" width="15.6640625" bestFit="1" customWidth="1"/>
    <col min="9213" max="9220" width="10.77734375" bestFit="1" customWidth="1"/>
    <col min="9221" max="9467" width="10.88671875" bestFit="1" customWidth="1"/>
    <col min="9468" max="9468" width="15.6640625" bestFit="1" customWidth="1"/>
    <col min="9469" max="9476" width="10.77734375" bestFit="1" customWidth="1"/>
    <col min="9477" max="9723" width="10.88671875" bestFit="1" customWidth="1"/>
    <col min="9724" max="9724" width="15.6640625" bestFit="1" customWidth="1"/>
    <col min="9725" max="9732" width="10.77734375" bestFit="1" customWidth="1"/>
    <col min="9733" max="9979" width="10.88671875" bestFit="1" customWidth="1"/>
    <col min="9980" max="9980" width="15.6640625" bestFit="1" customWidth="1"/>
    <col min="9981" max="9988" width="10.77734375" bestFit="1" customWidth="1"/>
    <col min="9989" max="10235" width="10.88671875" bestFit="1" customWidth="1"/>
    <col min="10236" max="10236" width="15.6640625" bestFit="1" customWidth="1"/>
    <col min="10237" max="10244" width="10.77734375" bestFit="1" customWidth="1"/>
    <col min="10245" max="10491" width="10.88671875" bestFit="1" customWidth="1"/>
    <col min="10492" max="10492" width="15.6640625" bestFit="1" customWidth="1"/>
    <col min="10493" max="10500" width="10.77734375" bestFit="1" customWidth="1"/>
    <col min="10501" max="10747" width="10.88671875" bestFit="1" customWidth="1"/>
    <col min="10748" max="10748" width="15.6640625" bestFit="1" customWidth="1"/>
    <col min="10749" max="10756" width="10.77734375" bestFit="1" customWidth="1"/>
    <col min="10757" max="11003" width="10.88671875" bestFit="1" customWidth="1"/>
    <col min="11004" max="11004" width="15.6640625" bestFit="1" customWidth="1"/>
    <col min="11005" max="11012" width="10.77734375" bestFit="1" customWidth="1"/>
    <col min="11013" max="11259" width="10.88671875" bestFit="1" customWidth="1"/>
    <col min="11260" max="11260" width="15.6640625" bestFit="1" customWidth="1"/>
    <col min="11261" max="11268" width="10.77734375" bestFit="1" customWidth="1"/>
    <col min="11269" max="11515" width="10.88671875" bestFit="1" customWidth="1"/>
    <col min="11516" max="11516" width="15.6640625" bestFit="1" customWidth="1"/>
    <col min="11517" max="11524" width="10.77734375" bestFit="1" customWidth="1"/>
    <col min="11525" max="11771" width="10.88671875" bestFit="1" customWidth="1"/>
    <col min="11772" max="11772" width="15.6640625" bestFit="1" customWidth="1"/>
    <col min="11773" max="11780" width="10.77734375" bestFit="1" customWidth="1"/>
    <col min="11781" max="12027" width="10.88671875" bestFit="1" customWidth="1"/>
    <col min="12028" max="12028" width="15.6640625" bestFit="1" customWidth="1"/>
    <col min="12029" max="12036" width="10.77734375" bestFit="1" customWidth="1"/>
    <col min="12037" max="12283" width="10.88671875" bestFit="1" customWidth="1"/>
    <col min="12284" max="12284" width="15.6640625" bestFit="1" customWidth="1"/>
    <col min="12285" max="12292" width="10.77734375" bestFit="1" customWidth="1"/>
    <col min="12293" max="12539" width="10.88671875" bestFit="1" customWidth="1"/>
    <col min="12540" max="12540" width="15.6640625" bestFit="1" customWidth="1"/>
    <col min="12541" max="12548" width="10.77734375" bestFit="1" customWidth="1"/>
    <col min="12549" max="12795" width="10.88671875" bestFit="1" customWidth="1"/>
    <col min="12796" max="12796" width="15.6640625" bestFit="1" customWidth="1"/>
    <col min="12797" max="12804" width="10.77734375" bestFit="1" customWidth="1"/>
    <col min="12805" max="13051" width="10.88671875" bestFit="1" customWidth="1"/>
    <col min="13052" max="13052" width="15.6640625" bestFit="1" customWidth="1"/>
    <col min="13053" max="13060" width="10.77734375" bestFit="1" customWidth="1"/>
    <col min="13061" max="13307" width="10.88671875" bestFit="1" customWidth="1"/>
    <col min="13308" max="13308" width="15.6640625" bestFit="1" customWidth="1"/>
    <col min="13309" max="13316" width="10.77734375" bestFit="1" customWidth="1"/>
    <col min="13317" max="13563" width="10.88671875" bestFit="1" customWidth="1"/>
    <col min="13564" max="13564" width="15.6640625" bestFit="1" customWidth="1"/>
    <col min="13565" max="13572" width="10.77734375" bestFit="1" customWidth="1"/>
    <col min="13573" max="13819" width="10.88671875" bestFit="1" customWidth="1"/>
    <col min="13820" max="13820" width="15.6640625" bestFit="1" customWidth="1"/>
    <col min="13821" max="13828" width="10.77734375" bestFit="1" customWidth="1"/>
    <col min="13829" max="14075" width="10.88671875" bestFit="1" customWidth="1"/>
    <col min="14076" max="14076" width="15.6640625" bestFit="1" customWidth="1"/>
    <col min="14077" max="14084" width="10.77734375" bestFit="1" customWidth="1"/>
    <col min="14085" max="14331" width="10.88671875" bestFit="1" customWidth="1"/>
    <col min="14332" max="14332" width="15.6640625" bestFit="1" customWidth="1"/>
    <col min="14333" max="14340" width="10.77734375" bestFit="1" customWidth="1"/>
    <col min="14341" max="14587" width="10.88671875" bestFit="1" customWidth="1"/>
    <col min="14588" max="14588" width="15.6640625" bestFit="1" customWidth="1"/>
    <col min="14589" max="14596" width="10.77734375" bestFit="1" customWidth="1"/>
    <col min="14597" max="14843" width="10.88671875" bestFit="1" customWidth="1"/>
    <col min="14844" max="14844" width="15.6640625" bestFit="1" customWidth="1"/>
    <col min="14845" max="14852" width="10.77734375" bestFit="1" customWidth="1"/>
    <col min="14853" max="15099" width="10.88671875" bestFit="1" customWidth="1"/>
    <col min="15100" max="15100" width="15.6640625" bestFit="1" customWidth="1"/>
    <col min="15101" max="15108" width="10.77734375" bestFit="1" customWidth="1"/>
    <col min="15109" max="15355" width="10.88671875" bestFit="1" customWidth="1"/>
    <col min="15356" max="15356" width="15.6640625" bestFit="1" customWidth="1"/>
    <col min="15357" max="15364" width="10.77734375" bestFit="1" customWidth="1"/>
    <col min="15365" max="15611" width="10.88671875" bestFit="1" customWidth="1"/>
    <col min="15612" max="15612" width="15.6640625" bestFit="1" customWidth="1"/>
    <col min="15613" max="15620" width="10.77734375" bestFit="1" customWidth="1"/>
    <col min="15621" max="15867" width="10.88671875" bestFit="1" customWidth="1"/>
    <col min="15868" max="15868" width="15.6640625" bestFit="1" customWidth="1"/>
    <col min="15869" max="15876" width="10.77734375" bestFit="1" customWidth="1"/>
    <col min="15877" max="16123" width="10.88671875" bestFit="1" customWidth="1"/>
    <col min="16124" max="16124" width="15.6640625" bestFit="1" customWidth="1"/>
    <col min="16125" max="16132" width="10.77734375" bestFit="1" customWidth="1"/>
    <col min="16133" max="16379" width="10.88671875" bestFit="1" customWidth="1"/>
    <col min="16380" max="16384" width="10.88671875" customWidth="1"/>
  </cols>
  <sheetData>
    <row r="1" spans="1:11" s="1" customFormat="1" ht="30" x14ac:dyDescent="0.5">
      <c r="A1" s="64" t="s">
        <v>0</v>
      </c>
      <c r="B1" s="64"/>
      <c r="C1" s="64"/>
      <c r="D1" s="64"/>
      <c r="E1" s="64"/>
      <c r="F1" s="64"/>
      <c r="G1" s="64"/>
      <c r="H1"/>
    </row>
    <row r="2" spans="1:11" s="2" customFormat="1" ht="30" x14ac:dyDescent="0.3">
      <c r="A2" s="63">
        <v>210</v>
      </c>
      <c r="B2" s="63"/>
      <c r="C2" s="63"/>
      <c r="D2" s="63"/>
      <c r="E2" s="63"/>
      <c r="F2" s="63"/>
      <c r="G2" s="63"/>
      <c r="H2"/>
    </row>
    <row r="3" spans="1:11" s="5" customFormat="1" ht="15.6" x14ac:dyDescent="0.3">
      <c r="A3" s="3" t="s">
        <v>1</v>
      </c>
      <c r="B3" s="4" t="s">
        <v>2</v>
      </c>
      <c r="C3" s="4" t="s">
        <v>3</v>
      </c>
      <c r="D3" s="4" t="s">
        <v>4</v>
      </c>
      <c r="F3" s="7" t="s">
        <v>78</v>
      </c>
      <c r="G3" s="8"/>
      <c r="H3" s="4">
        <f>D46</f>
        <v>20351</v>
      </c>
      <c r="I3" s="9" t="s">
        <v>47</v>
      </c>
    </row>
    <row r="4" spans="1:11" ht="15.6" x14ac:dyDescent="0.3">
      <c r="A4" s="45" t="s">
        <v>5</v>
      </c>
      <c r="B4" s="46">
        <v>3</v>
      </c>
      <c r="C4" s="46">
        <v>1</v>
      </c>
      <c r="D4" s="46">
        <v>4</v>
      </c>
      <c r="F4" s="10" t="s">
        <v>48</v>
      </c>
      <c r="G4" s="11"/>
      <c r="H4" s="12">
        <f>-D10</f>
        <v>-9135</v>
      </c>
      <c r="I4" s="13" t="s">
        <v>49</v>
      </c>
    </row>
    <row r="5" spans="1:11" ht="15.6" x14ac:dyDescent="0.3">
      <c r="A5" s="47" t="s">
        <v>6</v>
      </c>
      <c r="B5" s="48">
        <v>157</v>
      </c>
      <c r="C5" s="48">
        <v>49</v>
      </c>
      <c r="D5" s="48">
        <v>206</v>
      </c>
      <c r="F5" s="10" t="s">
        <v>50</v>
      </c>
      <c r="G5" s="11"/>
      <c r="H5" s="12">
        <f>0</f>
        <v>0</v>
      </c>
      <c r="I5" s="13" t="s">
        <v>51</v>
      </c>
    </row>
    <row r="6" spans="1:11" ht="15.6" x14ac:dyDescent="0.3">
      <c r="A6" s="47" t="s">
        <v>7</v>
      </c>
      <c r="B6" s="48">
        <v>2071</v>
      </c>
      <c r="C6" s="48">
        <v>783</v>
      </c>
      <c r="D6" s="48">
        <v>2854</v>
      </c>
      <c r="F6" s="10"/>
      <c r="G6" s="11"/>
      <c r="H6" s="12">
        <f>-D44</f>
        <v>-204</v>
      </c>
      <c r="I6" s="13" t="s">
        <v>52</v>
      </c>
    </row>
    <row r="7" spans="1:11" ht="15.6" x14ac:dyDescent="0.3">
      <c r="A7" s="47" t="s">
        <v>8</v>
      </c>
      <c r="B7" s="48">
        <v>1</v>
      </c>
      <c r="C7" s="48">
        <v>0</v>
      </c>
      <c r="D7" s="48">
        <v>1</v>
      </c>
      <c r="F7" s="10"/>
      <c r="G7" s="11"/>
      <c r="H7" s="12">
        <f>0</f>
        <v>0</v>
      </c>
      <c r="I7" s="13" t="s">
        <v>53</v>
      </c>
    </row>
    <row r="8" spans="1:11" ht="15.6" x14ac:dyDescent="0.3">
      <c r="A8" s="47" t="s">
        <v>9</v>
      </c>
      <c r="B8" s="48">
        <v>27</v>
      </c>
      <c r="C8" s="48">
        <v>15</v>
      </c>
      <c r="D8" s="48">
        <v>42</v>
      </c>
      <c r="F8" s="14"/>
      <c r="G8" s="14"/>
      <c r="H8" s="15">
        <f>SUM(H3:H7)</f>
        <v>11012</v>
      </c>
      <c r="I8" s="16"/>
    </row>
    <row r="9" spans="1:11" ht="15.6" x14ac:dyDescent="0.3">
      <c r="A9" s="47" t="s">
        <v>10</v>
      </c>
      <c r="B9" s="48">
        <v>3</v>
      </c>
      <c r="C9" s="48">
        <v>0</v>
      </c>
      <c r="D9" s="48">
        <v>3</v>
      </c>
      <c r="F9" s="65" t="s">
        <v>54</v>
      </c>
      <c r="G9" s="66"/>
      <c r="H9" s="12"/>
      <c r="I9" s="16"/>
    </row>
    <row r="10" spans="1:11" ht="15.6" x14ac:dyDescent="0.3">
      <c r="A10" s="3" t="s">
        <v>11</v>
      </c>
      <c r="B10" s="4">
        <v>6380</v>
      </c>
      <c r="C10" s="4">
        <v>2755</v>
      </c>
      <c r="D10" s="4">
        <v>9135</v>
      </c>
      <c r="F10" s="17" t="s">
        <v>55</v>
      </c>
      <c r="G10" s="18">
        <f>SUM(D4,D14:D15,D19:D20,D24,D28)</f>
        <v>412</v>
      </c>
      <c r="H10" s="19"/>
      <c r="I10" s="20"/>
    </row>
    <row r="11" spans="1:11" ht="15.6" x14ac:dyDescent="0.3">
      <c r="A11" s="47" t="s">
        <v>12</v>
      </c>
      <c r="B11" s="48">
        <v>2278</v>
      </c>
      <c r="C11" s="48">
        <v>700</v>
      </c>
      <c r="D11" s="48">
        <v>2978</v>
      </c>
      <c r="F11" s="21" t="s">
        <v>56</v>
      </c>
      <c r="G11" s="22">
        <f>SUM(D5:D9,D11:D13,D16:D18,D21:D23,D25:D27,D29)</f>
        <v>10505</v>
      </c>
      <c r="H11" s="16"/>
      <c r="I11" s="16"/>
    </row>
    <row r="12" spans="1:11" ht="15.6" x14ac:dyDescent="0.3">
      <c r="A12" s="47" t="s">
        <v>13</v>
      </c>
      <c r="B12" s="48">
        <v>26</v>
      </c>
      <c r="C12" s="48">
        <v>0</v>
      </c>
      <c r="D12" s="48">
        <v>26</v>
      </c>
      <c r="F12" s="23" t="s">
        <v>57</v>
      </c>
      <c r="G12" s="24">
        <f>SUM(G10:G11)</f>
        <v>10917</v>
      </c>
      <c r="H12" s="16"/>
      <c r="I12" s="16"/>
      <c r="K12" s="4"/>
    </row>
    <row r="13" spans="1:11" ht="15.6" x14ac:dyDescent="0.3">
      <c r="A13" s="47" t="s">
        <v>14</v>
      </c>
      <c r="B13" s="48">
        <v>3</v>
      </c>
      <c r="C13" s="48">
        <v>0</v>
      </c>
      <c r="D13" s="48">
        <v>3</v>
      </c>
      <c r="F13" s="14"/>
      <c r="G13" s="14"/>
      <c r="H13" s="16"/>
      <c r="I13" s="16"/>
    </row>
    <row r="14" spans="1:11" ht="15.6" x14ac:dyDescent="0.3">
      <c r="A14" s="45" t="s">
        <v>15</v>
      </c>
      <c r="B14" s="46">
        <v>70</v>
      </c>
      <c r="C14" s="46">
        <v>4</v>
      </c>
      <c r="D14" s="46">
        <v>74</v>
      </c>
      <c r="F14" s="14"/>
      <c r="G14" s="14"/>
      <c r="H14" s="13"/>
      <c r="I14" s="25"/>
    </row>
    <row r="15" spans="1:11" ht="15.6" x14ac:dyDescent="0.3">
      <c r="A15" s="45" t="s">
        <v>16</v>
      </c>
      <c r="B15" s="46">
        <v>109</v>
      </c>
      <c r="C15" s="46">
        <v>29</v>
      </c>
      <c r="D15" s="46">
        <v>138</v>
      </c>
      <c r="F15" s="67" t="s">
        <v>58</v>
      </c>
      <c r="G15" s="68"/>
      <c r="H15" s="16"/>
      <c r="I15" s="16"/>
    </row>
    <row r="16" spans="1:11" x14ac:dyDescent="0.3">
      <c r="A16" s="47" t="s">
        <v>17</v>
      </c>
      <c r="B16" s="48">
        <v>115</v>
      </c>
      <c r="C16" s="48">
        <v>25</v>
      </c>
      <c r="D16" s="48">
        <v>140</v>
      </c>
      <c r="F16" s="17" t="s">
        <v>55</v>
      </c>
      <c r="G16" s="18">
        <f>SUM(D31:D37)</f>
        <v>36</v>
      </c>
      <c r="H16" s="13" t="s">
        <v>59</v>
      </c>
      <c r="I16" s="25">
        <f>SUM(0)</f>
        <v>0</v>
      </c>
    </row>
    <row r="17" spans="1:9" ht="15.6" x14ac:dyDescent="0.3">
      <c r="A17" s="47" t="s">
        <v>18</v>
      </c>
      <c r="B17" s="48">
        <v>0</v>
      </c>
      <c r="C17" s="48">
        <v>0</v>
      </c>
      <c r="D17" s="48">
        <v>0</v>
      </c>
      <c r="F17" s="21" t="s">
        <v>56</v>
      </c>
      <c r="G17" s="22">
        <f>SUM(D30,D38:D39)</f>
        <v>24</v>
      </c>
      <c r="H17" s="16"/>
      <c r="I17" s="26"/>
    </row>
    <row r="18" spans="1:9" x14ac:dyDescent="0.3">
      <c r="A18" s="47" t="s">
        <v>19</v>
      </c>
      <c r="B18" s="48">
        <v>688</v>
      </c>
      <c r="C18" s="48">
        <v>118</v>
      </c>
      <c r="D18" s="48">
        <v>806</v>
      </c>
      <c r="F18" s="27" t="s">
        <v>57</v>
      </c>
      <c r="G18" s="28">
        <f>SUM(G16:G17)</f>
        <v>60</v>
      </c>
      <c r="H18" s="13" t="s">
        <v>60</v>
      </c>
      <c r="I18" s="25">
        <f>0</f>
        <v>0</v>
      </c>
    </row>
    <row r="19" spans="1:9" ht="15.6" x14ac:dyDescent="0.3">
      <c r="A19" s="45" t="s">
        <v>20</v>
      </c>
      <c r="B19" s="46">
        <v>34</v>
      </c>
      <c r="C19" s="46">
        <v>22</v>
      </c>
      <c r="D19" s="46">
        <v>56</v>
      </c>
      <c r="F19" s="14"/>
      <c r="G19" s="14"/>
      <c r="H19" s="16"/>
      <c r="I19" s="26"/>
    </row>
    <row r="20" spans="1:9" ht="15.6" x14ac:dyDescent="0.3">
      <c r="A20" s="45" t="s">
        <v>21</v>
      </c>
      <c r="B20" s="46">
        <v>45</v>
      </c>
      <c r="C20" s="46">
        <v>36</v>
      </c>
      <c r="D20" s="46">
        <v>81</v>
      </c>
      <c r="F20" s="14"/>
      <c r="G20" s="14"/>
      <c r="H20" s="13" t="s">
        <v>61</v>
      </c>
      <c r="I20" s="25">
        <f>SUM(D30)</f>
        <v>0</v>
      </c>
    </row>
    <row r="21" spans="1:9" ht="15.6" x14ac:dyDescent="0.3">
      <c r="A21" s="47" t="s">
        <v>22</v>
      </c>
      <c r="B21" s="48">
        <v>39</v>
      </c>
      <c r="C21" s="48">
        <v>2</v>
      </c>
      <c r="D21" s="48">
        <v>41</v>
      </c>
      <c r="F21" s="69" t="s">
        <v>62</v>
      </c>
      <c r="G21" s="70"/>
      <c r="H21" s="16"/>
      <c r="I21" s="26"/>
    </row>
    <row r="22" spans="1:9" x14ac:dyDescent="0.3">
      <c r="A22" s="47" t="s">
        <v>23</v>
      </c>
      <c r="B22" s="48">
        <v>130</v>
      </c>
      <c r="C22" s="48">
        <v>6</v>
      </c>
      <c r="D22" s="48">
        <v>136</v>
      </c>
      <c r="F22" s="17" t="s">
        <v>55</v>
      </c>
      <c r="G22" s="18">
        <f>SUM(D45)</f>
        <v>1</v>
      </c>
      <c r="H22" s="13" t="s">
        <v>63</v>
      </c>
      <c r="I22" s="25">
        <f>SUM(D31:D37)</f>
        <v>36</v>
      </c>
    </row>
    <row r="23" spans="1:9" ht="15.6" x14ac:dyDescent="0.3">
      <c r="A23" s="47" t="s">
        <v>24</v>
      </c>
      <c r="B23" s="48">
        <v>37</v>
      </c>
      <c r="C23" s="48">
        <v>10</v>
      </c>
      <c r="D23" s="48">
        <v>47</v>
      </c>
      <c r="F23" s="21" t="s">
        <v>56</v>
      </c>
      <c r="G23" s="22">
        <f>0</f>
        <v>0</v>
      </c>
      <c r="H23" s="16"/>
      <c r="I23" s="26"/>
    </row>
    <row r="24" spans="1:9" x14ac:dyDescent="0.3">
      <c r="A24" s="45" t="s">
        <v>25</v>
      </c>
      <c r="B24" s="46">
        <v>50</v>
      </c>
      <c r="C24" s="46">
        <v>5</v>
      </c>
      <c r="D24" s="46">
        <v>55</v>
      </c>
      <c r="F24" s="29" t="s">
        <v>57</v>
      </c>
      <c r="G24" s="30">
        <f>SUM(G22:G23)</f>
        <v>1</v>
      </c>
      <c r="H24" s="13" t="s">
        <v>64</v>
      </c>
      <c r="I24" s="25">
        <f>SUM(0)</f>
        <v>0</v>
      </c>
    </row>
    <row r="25" spans="1:9" ht="15.6" x14ac:dyDescent="0.3">
      <c r="A25" s="47" t="s">
        <v>26</v>
      </c>
      <c r="B25" s="48">
        <v>1906</v>
      </c>
      <c r="C25" s="48">
        <v>732</v>
      </c>
      <c r="D25" s="48">
        <v>2638</v>
      </c>
      <c r="F25" s="14"/>
      <c r="G25" s="14"/>
      <c r="H25" s="16"/>
      <c r="I25" s="26"/>
    </row>
    <row r="26" spans="1:9" ht="15.6" x14ac:dyDescent="0.3">
      <c r="A26" s="47" t="s">
        <v>27</v>
      </c>
      <c r="B26" s="48">
        <v>396</v>
      </c>
      <c r="C26" s="48">
        <v>41</v>
      </c>
      <c r="D26" s="48">
        <v>437</v>
      </c>
      <c r="F26" s="14"/>
      <c r="G26" s="14"/>
      <c r="H26" s="13" t="s">
        <v>65</v>
      </c>
      <c r="I26" s="31">
        <f>SUM(D38:D39)</f>
        <v>24</v>
      </c>
    </row>
    <row r="27" spans="1:9" ht="15.6" x14ac:dyDescent="0.3">
      <c r="A27" s="47" t="s">
        <v>79</v>
      </c>
      <c r="B27" s="48">
        <v>85</v>
      </c>
      <c r="C27" s="48">
        <v>60</v>
      </c>
      <c r="D27" s="48">
        <v>145</v>
      </c>
      <c r="F27" s="59" t="s">
        <v>66</v>
      </c>
      <c r="G27" s="60"/>
      <c r="H27" s="16"/>
      <c r="I27" s="26"/>
    </row>
    <row r="28" spans="1:9" ht="15.6" x14ac:dyDescent="0.3">
      <c r="A28" s="45" t="s">
        <v>28</v>
      </c>
      <c r="B28" s="46">
        <v>4</v>
      </c>
      <c r="C28" s="46">
        <v>0</v>
      </c>
      <c r="D28" s="46">
        <v>4</v>
      </c>
      <c r="F28" s="17" t="s">
        <v>57</v>
      </c>
      <c r="G28" s="18">
        <f>SUM(D40:D42)</f>
        <v>13</v>
      </c>
      <c r="H28" s="16"/>
      <c r="I28" s="32">
        <f>SUM(I16:I26)</f>
        <v>60</v>
      </c>
    </row>
    <row r="29" spans="1:9" ht="15.6" x14ac:dyDescent="0.3">
      <c r="A29" s="47" t="s">
        <v>29</v>
      </c>
      <c r="B29" s="48">
        <v>2</v>
      </c>
      <c r="C29" s="48">
        <v>0</v>
      </c>
      <c r="D29" s="48">
        <v>2</v>
      </c>
      <c r="F29" s="33"/>
      <c r="G29" s="14"/>
      <c r="H29" s="16"/>
      <c r="I29" s="16"/>
    </row>
    <row r="30" spans="1:9" ht="15.6" x14ac:dyDescent="0.3">
      <c r="A30" s="49" t="s">
        <v>30</v>
      </c>
      <c r="B30" s="50">
        <v>0</v>
      </c>
      <c r="C30" s="50">
        <v>0</v>
      </c>
      <c r="D30" s="50">
        <v>0</v>
      </c>
      <c r="F30" s="14"/>
      <c r="G30" s="14"/>
      <c r="H30" s="16"/>
      <c r="I30" s="16"/>
    </row>
    <row r="31" spans="1:9" ht="15.6" x14ac:dyDescent="0.3">
      <c r="A31" s="51" t="s">
        <v>31</v>
      </c>
      <c r="B31" s="52">
        <v>7</v>
      </c>
      <c r="C31" s="52">
        <v>0</v>
      </c>
      <c r="D31" s="52">
        <v>7</v>
      </c>
      <c r="F31" s="61" t="s">
        <v>67</v>
      </c>
      <c r="G31" s="62"/>
      <c r="H31" s="16"/>
      <c r="I31" s="16"/>
    </row>
    <row r="32" spans="1:9" ht="15.6" x14ac:dyDescent="0.3">
      <c r="A32" s="51" t="s">
        <v>32</v>
      </c>
      <c r="B32" s="52">
        <v>2</v>
      </c>
      <c r="C32" s="52">
        <v>0</v>
      </c>
      <c r="D32" s="52">
        <v>2</v>
      </c>
      <c r="F32" s="17" t="s">
        <v>57</v>
      </c>
      <c r="G32" s="18">
        <f>SUM(D43)</f>
        <v>21</v>
      </c>
      <c r="H32" s="16"/>
      <c r="I32" s="16"/>
    </row>
    <row r="33" spans="1:9" ht="15.6" x14ac:dyDescent="0.3">
      <c r="A33" s="51" t="s">
        <v>33</v>
      </c>
      <c r="B33" s="52">
        <v>0</v>
      </c>
      <c r="C33" s="52">
        <v>0</v>
      </c>
      <c r="D33" s="52">
        <v>0</v>
      </c>
      <c r="F33" s="14"/>
      <c r="G33" s="34"/>
      <c r="H33" s="13"/>
      <c r="I33" s="16"/>
    </row>
    <row r="34" spans="1:9" ht="15.6" x14ac:dyDescent="0.3">
      <c r="A34" s="51" t="s">
        <v>34</v>
      </c>
      <c r="B34" s="52">
        <v>11</v>
      </c>
      <c r="C34" s="52">
        <v>13</v>
      </c>
      <c r="D34" s="52">
        <v>24</v>
      </c>
      <c r="F34" s="14"/>
      <c r="G34" s="35">
        <f>SUM(G12,G18,G24,G28,G32)</f>
        <v>11012</v>
      </c>
      <c r="H34" s="20"/>
      <c r="I34"/>
    </row>
    <row r="35" spans="1:9" ht="15.6" x14ac:dyDescent="0.3">
      <c r="A35" s="51" t="s">
        <v>35</v>
      </c>
      <c r="B35" s="52">
        <v>0</v>
      </c>
      <c r="C35" s="52">
        <v>0</v>
      </c>
      <c r="D35" s="52">
        <v>0</v>
      </c>
      <c r="H35" s="16"/>
      <c r="I35"/>
    </row>
    <row r="36" spans="1:9" ht="15.6" x14ac:dyDescent="0.3">
      <c r="A36" s="51" t="s">
        <v>36</v>
      </c>
      <c r="B36" s="52">
        <v>3</v>
      </c>
      <c r="C36" s="52">
        <v>0</v>
      </c>
      <c r="D36" s="52">
        <v>3</v>
      </c>
      <c r="H36" s="16"/>
      <c r="I36"/>
    </row>
    <row r="37" spans="1:9" x14ac:dyDescent="0.3">
      <c r="A37" s="51" t="s">
        <v>37</v>
      </c>
      <c r="B37" s="52">
        <v>0</v>
      </c>
      <c r="C37" s="52">
        <v>0</v>
      </c>
      <c r="D37" s="52">
        <v>0</v>
      </c>
      <c r="F37" s="17" t="s">
        <v>68</v>
      </c>
      <c r="G37" s="36"/>
      <c r="H37" s="37"/>
      <c r="I37"/>
    </row>
    <row r="38" spans="1:9" x14ac:dyDescent="0.3">
      <c r="A38" s="49" t="s">
        <v>38</v>
      </c>
      <c r="B38" s="50">
        <v>14</v>
      </c>
      <c r="C38" s="50">
        <v>4</v>
      </c>
      <c r="D38" s="50">
        <v>18</v>
      </c>
      <c r="F38" s="17" t="s">
        <v>69</v>
      </c>
      <c r="G38" s="36"/>
      <c r="H38" s="37"/>
      <c r="I38"/>
    </row>
    <row r="39" spans="1:9" x14ac:dyDescent="0.3">
      <c r="A39" s="49" t="s">
        <v>39</v>
      </c>
      <c r="B39" s="50">
        <v>6</v>
      </c>
      <c r="C39" s="50">
        <v>0</v>
      </c>
      <c r="D39" s="50">
        <v>6</v>
      </c>
      <c r="F39" s="17"/>
      <c r="G39" s="36"/>
      <c r="H39" s="37"/>
      <c r="I39"/>
    </row>
    <row r="40" spans="1:9" x14ac:dyDescent="0.3">
      <c r="A40" s="53" t="s">
        <v>40</v>
      </c>
      <c r="B40" s="54">
        <v>10</v>
      </c>
      <c r="C40" s="54">
        <v>0</v>
      </c>
      <c r="D40" s="54">
        <v>10</v>
      </c>
      <c r="F40" s="38" t="s">
        <v>54</v>
      </c>
      <c r="G40" s="39" t="s">
        <v>70</v>
      </c>
      <c r="H40" s="37"/>
      <c r="I40"/>
    </row>
    <row r="41" spans="1:9" x14ac:dyDescent="0.3">
      <c r="A41" s="53" t="s">
        <v>41</v>
      </c>
      <c r="B41" s="54">
        <v>1</v>
      </c>
      <c r="C41" s="54">
        <v>0</v>
      </c>
      <c r="D41" s="54">
        <v>1</v>
      </c>
      <c r="F41" s="29" t="s">
        <v>71</v>
      </c>
      <c r="G41" s="40">
        <f>SUM(0)</f>
        <v>0</v>
      </c>
      <c r="H41" s="37"/>
      <c r="I41"/>
    </row>
    <row r="42" spans="1:9" x14ac:dyDescent="0.3">
      <c r="A42" s="53" t="s">
        <v>42</v>
      </c>
      <c r="B42" s="54">
        <v>1</v>
      </c>
      <c r="C42" s="54">
        <v>1</v>
      </c>
      <c r="D42" s="54">
        <v>2</v>
      </c>
      <c r="F42" s="29" t="s">
        <v>72</v>
      </c>
      <c r="G42" s="40">
        <f t="shared" ref="G42:G43" si="0">SUM(0)</f>
        <v>0</v>
      </c>
      <c r="H42" s="37"/>
      <c r="I42"/>
    </row>
    <row r="43" spans="1:9" ht="15.6" x14ac:dyDescent="0.3">
      <c r="A43" s="55" t="s">
        <v>43</v>
      </c>
      <c r="B43" s="56">
        <v>12</v>
      </c>
      <c r="C43" s="56">
        <v>9</v>
      </c>
      <c r="D43" s="56">
        <v>21</v>
      </c>
      <c r="F43" s="29" t="s">
        <v>73</v>
      </c>
      <c r="G43" s="40">
        <f t="shared" si="0"/>
        <v>0</v>
      </c>
      <c r="H43" s="16"/>
      <c r="I43"/>
    </row>
    <row r="44" spans="1:9" ht="15.6" x14ac:dyDescent="0.3">
      <c r="A44" s="3" t="s">
        <v>44</v>
      </c>
      <c r="B44" s="4">
        <v>102</v>
      </c>
      <c r="C44" s="4">
        <v>102</v>
      </c>
      <c r="D44" s="4">
        <v>204</v>
      </c>
      <c r="F44" s="27" t="s">
        <v>74</v>
      </c>
      <c r="G44" s="41">
        <f>SUM(0)</f>
        <v>0</v>
      </c>
      <c r="H44" s="16"/>
      <c r="I44"/>
    </row>
    <row r="45" spans="1:9" x14ac:dyDescent="0.3">
      <c r="A45" s="57" t="s">
        <v>45</v>
      </c>
      <c r="B45" s="58">
        <v>1</v>
      </c>
      <c r="C45" s="58">
        <v>0</v>
      </c>
      <c r="D45" s="58">
        <v>1</v>
      </c>
      <c r="F45" s="27" t="s">
        <v>75</v>
      </c>
      <c r="G45" s="41">
        <f>SUM(D38:D39)</f>
        <v>24</v>
      </c>
      <c r="H45" s="13"/>
      <c r="I45"/>
    </row>
    <row r="46" spans="1:9" ht="15.6" x14ac:dyDescent="0.3">
      <c r="A46" s="3" t="s">
        <v>46</v>
      </c>
      <c r="B46" s="4">
        <v>14829</v>
      </c>
      <c r="C46" s="4">
        <v>5522</v>
      </c>
      <c r="D46" s="4">
        <v>20351</v>
      </c>
      <c r="F46" s="29" t="s">
        <v>76</v>
      </c>
      <c r="G46" s="42">
        <v>0</v>
      </c>
      <c r="H46" s="13"/>
      <c r="I46" s="16"/>
    </row>
    <row r="47" spans="1:9" x14ac:dyDescent="0.3">
      <c r="F47" s="17"/>
      <c r="G47" s="43">
        <f>SUM(G41:G46)</f>
        <v>24</v>
      </c>
      <c r="H47" s="44">
        <f>SUM(G11,G17,G23)-SUM(D5:D9,D11:D13,D16:D18,D21:D23,D25:D27,D29,D30)</f>
        <v>24</v>
      </c>
      <c r="I47" s="13" t="s">
        <v>77</v>
      </c>
    </row>
    <row r="48" spans="1:9" x14ac:dyDescent="0.3">
      <c r="I48"/>
    </row>
  </sheetData>
  <mergeCells count="7">
    <mergeCell ref="F27:G27"/>
    <mergeCell ref="F31:G31"/>
    <mergeCell ref="A2:G2"/>
    <mergeCell ref="A1:G1"/>
    <mergeCell ref="F9:G9"/>
    <mergeCell ref="F15:G15"/>
    <mergeCell ref="F21:G2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1C4CF65525C740830796F6B3EBF98F" ma:contentTypeVersion="18" ma:contentTypeDescription="Create a new document." ma:contentTypeScope="" ma:versionID="5f74dfbd5f1b3cbc53b5d4519d5c5dbf">
  <xsd:schema xmlns:xsd="http://www.w3.org/2001/XMLSchema" xmlns:xs="http://www.w3.org/2001/XMLSchema" xmlns:p="http://schemas.microsoft.com/office/2006/metadata/properties" xmlns:ns2="372fbbd9-b6f1-4d5e-8635-0af5b27df7d1" xmlns:ns3="04f3e540-9c69-4352-862b-3b902965ebc5" targetNamespace="http://schemas.microsoft.com/office/2006/metadata/properties" ma:root="true" ma:fieldsID="eeccedf0713fd366e3a0b1c2cf0fbdb6" ns2:_="" ns3:_="">
    <xsd:import namespace="372fbbd9-b6f1-4d5e-8635-0af5b27df7d1"/>
    <xsd:import namespace="04f3e540-9c69-4352-862b-3b902965ebc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2fbbd9-b6f1-4d5e-8635-0af5b27df7d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2bc1669-1859-4a0c-8ac9-1792aca3a628}" ma:internalName="TaxCatchAll" ma:showField="CatchAllData" ma:web="372fbbd9-b6f1-4d5e-8635-0af5b27df7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f3e540-9c69-4352-862b-3b902965eb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65e505e-eb63-4a59-99b9-9b9c9aedbc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72fbbd9-b6f1-4d5e-8635-0af5b27df7d1" xsi:nil="true"/>
    <lcf76f155ced4ddcb4097134ff3c332f xmlns="04f3e540-9c69-4352-862b-3b902965ebc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74E5494-3930-468A-BFEC-24D63BBE58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2fbbd9-b6f1-4d5e-8635-0af5b27df7d1"/>
    <ds:schemaRef ds:uri="04f3e540-9c69-4352-862b-3b902965eb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D9BEB8-6015-43FC-8131-A2962614F1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B1DF66-62AF-4592-AE36-FE1120B1052B}">
  <ds:schemaRefs>
    <ds:schemaRef ds:uri="http://schemas.microsoft.com/office/2006/metadata/properties"/>
    <ds:schemaRef ds:uri="http://schemas.microsoft.com/office/infopath/2007/PartnerControls"/>
    <ds:schemaRef ds:uri="372fbbd9-b6f1-4d5e-8635-0af5b27df7d1"/>
    <ds:schemaRef ds:uri="04f3e540-9c69-4352-862b-3b902965ebc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Zimmermann</dc:creator>
  <cp:lastModifiedBy>Katie Zimmermann</cp:lastModifiedBy>
  <dcterms:created xsi:type="dcterms:W3CDTF">2024-01-15T18:50:39Z</dcterms:created>
  <dcterms:modified xsi:type="dcterms:W3CDTF">2024-01-15T21:09:52Z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0x010100511C4CF65525C740830796F6B3EBF98F</vt:lpwstr>
  </property>
  <property fmtid="{D5CDD505-2E9C-101B-9397-08002B2CF9AE}" pid="3" name="MediaServiceImageTags">
    <vt:lpwstr/>
  </property>
</Properties>
</file>