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8" documentId="8_{CC4C9C3C-903C-41D0-B8B2-BE3E518D44C8}" xr6:coauthVersionLast="47" xr6:coauthVersionMax="47" xr10:uidLastSave="{D7C63211-41E3-42E4-8E80-D5164F60AB67}"/>
  <bookViews>
    <workbookView xWindow="54495" yWindow="0" windowWidth="25155" windowHeight="20985" xr2:uid="{755D8D31-1994-45B9-90D8-42A484E174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3" i="1" l="1"/>
  <c r="G48" i="1"/>
  <c r="G42" i="1"/>
  <c r="G33" i="1"/>
  <c r="G29" i="1"/>
  <c r="I26" i="1"/>
  <c r="I24" i="1"/>
  <c r="G23" i="1"/>
  <c r="G25" i="1" s="1"/>
  <c r="I22" i="1"/>
  <c r="I20" i="1"/>
  <c r="I18" i="1"/>
  <c r="G18" i="1"/>
  <c r="H50" i="1" s="1"/>
  <c r="G17" i="1"/>
  <c r="G19" i="1" s="1"/>
  <c r="I16" i="1"/>
  <c r="G13" i="1"/>
  <c r="H8" i="1"/>
  <c r="H7" i="1"/>
  <c r="H6" i="1"/>
  <c r="H5" i="1"/>
  <c r="H4" i="1"/>
  <c r="H3" i="1"/>
  <c r="H9" i="1" s="1"/>
  <c r="G50" i="1" l="1"/>
  <c r="I28" i="1"/>
  <c r="G35" i="1"/>
</calcChain>
</file>

<file path=xl/sharedStrings.xml><?xml version="1.0" encoding="utf-8"?>
<sst xmlns="http://schemas.openxmlformats.org/spreadsheetml/2006/main" count="166" uniqueCount="155">
  <si>
    <t>CIRCULATION ACTIVITY by STAT GROUP (Jan 23-Dec 23)</t>
  </si>
  <si>
    <t>10; 30; 70</t>
  </si>
  <si>
    <t>PCODE4</t>
  </si>
  <si>
    <t>RENEWALS</t>
  </si>
  <si>
    <t>ANTIGO - ALL LOCATIONS</t>
  </si>
  <si>
    <t xml:space="preserve">Total Circ </t>
  </si>
  <si>
    <t>Ccl-Abbotsford, city of</t>
  </si>
  <si>
    <t>Nonresident Circulations</t>
  </si>
  <si>
    <t>Local Libraried Patrons (enter as negative value)</t>
  </si>
  <si>
    <t>Ccl-Colby, city of</t>
  </si>
  <si>
    <t>In 2023</t>
  </si>
  <si>
    <t>Antigo Teacher/Institution (enter as anegative value)</t>
  </si>
  <si>
    <t>Cc-Green Grove, twnshp of</t>
  </si>
  <si>
    <t xml:space="preserve">WVLS Cataloging (enter as a negative value) </t>
  </si>
  <si>
    <t>Ccl-Greenwood, city of</t>
  </si>
  <si>
    <t>ILL (enter as negative value)</t>
  </si>
  <si>
    <t>Cc-Hewett, twnshp of</t>
  </si>
  <si>
    <t xml:space="preserve">TBD (enter as negative value) </t>
  </si>
  <si>
    <t>Cc-Pine Valley, twnshp of</t>
  </si>
  <si>
    <t>Fc-Argonne, twnshp of</t>
  </si>
  <si>
    <t>County</t>
  </si>
  <si>
    <t>Fc-Blackwell, twnshp of</t>
  </si>
  <si>
    <t>With Library</t>
  </si>
  <si>
    <t>Fc-Crandon, twnshp of</t>
  </si>
  <si>
    <t>W/O Library</t>
  </si>
  <si>
    <t>Fcl-Crandon, city of</t>
  </si>
  <si>
    <t>TOTAL</t>
  </si>
  <si>
    <t>Fc-Freedom, twnshp of</t>
  </si>
  <si>
    <t>Fcl-Laona, twnshp of</t>
  </si>
  <si>
    <t>Fc-Lincoln, twnshp of</t>
  </si>
  <si>
    <t>System County</t>
  </si>
  <si>
    <t xml:space="preserve">Clark </t>
  </si>
  <si>
    <t>Fc-Nashville, twnshp of</t>
  </si>
  <si>
    <t>Fcl-Wabeno, twnshp of</t>
  </si>
  <si>
    <t>Forest</t>
  </si>
  <si>
    <t>Lcl-Ackley, twnshp of</t>
  </si>
  <si>
    <t>Lcl-Ainsworth, twnshp of</t>
  </si>
  <si>
    <t>Lincoln</t>
  </si>
  <si>
    <t>Lcl-Antigo, city of</t>
  </si>
  <si>
    <t>Lcl-Antigo, twnshp of</t>
  </si>
  <si>
    <t>Adjacent Nonsystem County</t>
  </si>
  <si>
    <t>Marathon</t>
  </si>
  <si>
    <t>Lcl-Elcho, twnshp of</t>
  </si>
  <si>
    <t>Lcl-Evergreen, twnshp of</t>
  </si>
  <si>
    <t>Oneida</t>
  </si>
  <si>
    <t>Lcl-Langlade, twnshp of</t>
  </si>
  <si>
    <t>Lcl-Neva, twnshp of</t>
  </si>
  <si>
    <t>Taylor</t>
  </si>
  <si>
    <t>Lcl-Norwood, twnshp of</t>
  </si>
  <si>
    <t>Lcl-Parrish, twnshp of</t>
  </si>
  <si>
    <t>Wisconsin</t>
  </si>
  <si>
    <t>Lcl-Peck, twnship of</t>
  </si>
  <si>
    <t>Lcl-Polar, twnship of</t>
  </si>
  <si>
    <t>Lcl-Price, twnshp of</t>
  </si>
  <si>
    <t>Lcl-Rolling, twnshp of</t>
  </si>
  <si>
    <t>Out of State</t>
  </si>
  <si>
    <t>Lcl-Summit, twnshp of</t>
  </si>
  <si>
    <t>Lcl-Upham, twnshp of</t>
  </si>
  <si>
    <t>Lcl-Vilas, twnshp of</t>
  </si>
  <si>
    <t>Lcl-White Lake, village of</t>
  </si>
  <si>
    <t>Lcl-Wolf River, twnshp of</t>
  </si>
  <si>
    <t>Lil-Merrill, city of</t>
  </si>
  <si>
    <t>Question #9 Circulations to Nonresidents Living in an</t>
  </si>
  <si>
    <t>Li-Birch, twnshp of</t>
  </si>
  <si>
    <t>Adjacent County Who Do Not Have a Local Library</t>
  </si>
  <si>
    <t>Li-Bradley, twnshp of</t>
  </si>
  <si>
    <t>Li-Harrison, twnshp of</t>
  </si>
  <si>
    <t>Circ</t>
  </si>
  <si>
    <t xml:space="preserve">NOTES: </t>
  </si>
  <si>
    <t>Li-King, twnshp of</t>
  </si>
  <si>
    <t xml:space="preserve">Forest </t>
  </si>
  <si>
    <t>Li-Pine River, twnshp of</t>
  </si>
  <si>
    <t>Li-Russell, twnshp of</t>
  </si>
  <si>
    <t xml:space="preserve">Marathon </t>
  </si>
  <si>
    <t xml:space="preserve"> - -</t>
  </si>
  <si>
    <t>Li-Schley, twnshp of</t>
  </si>
  <si>
    <t>Menominee</t>
  </si>
  <si>
    <t>Circulations to Menominee County residents who reside outside the town of Menominee</t>
  </si>
  <si>
    <t>Li-Scott, twnshp of</t>
  </si>
  <si>
    <t>In previous years residents from Menominee County may have been counted as not having a local library.</t>
  </si>
  <si>
    <t>Mcl-Birnamwood, village of</t>
  </si>
  <si>
    <t>Oconto</t>
  </si>
  <si>
    <t>In previous years Oconto county residents of the towns of Brazeau, Lena, Maple Valley, and Spruce were counted as not having a local library.</t>
  </si>
  <si>
    <t>Mcl-Cassel, twnshp of</t>
  </si>
  <si>
    <t>Mcl-Easton, twnshp of</t>
  </si>
  <si>
    <t>Shawano</t>
  </si>
  <si>
    <t xml:space="preserve"> - - </t>
  </si>
  <si>
    <t>Mcl-Hatley, village of</t>
  </si>
  <si>
    <t>All W/O minus Clark, Taylor</t>
  </si>
  <si>
    <t>Mcl-Harrison, twnshp of</t>
  </si>
  <si>
    <t>Mcl-Hewitt, twnshp of</t>
  </si>
  <si>
    <t>Mcl-Mosinee, city of</t>
  </si>
  <si>
    <t>Mcl-Norrie, twnshp of</t>
  </si>
  <si>
    <t>Mcl-Plover, twnshp of</t>
  </si>
  <si>
    <t>Mcl-Rothschild, village of</t>
  </si>
  <si>
    <t>Mcl-Ringle, twnshp of</t>
  </si>
  <si>
    <t>Mcl-Rib Mountain, twnshp of</t>
  </si>
  <si>
    <t>Mcl-Schofield, city of</t>
  </si>
  <si>
    <t>Mcl-Texas, twnshp of</t>
  </si>
  <si>
    <t>Mcl-Wausau, city of</t>
  </si>
  <si>
    <t>Mcl-Weston, twnshp of</t>
  </si>
  <si>
    <t>Mcl-Weston, village of</t>
  </si>
  <si>
    <t>Oc-Cassian, twnshp of</t>
  </si>
  <si>
    <t>Oc-Enterprise, twnshp of</t>
  </si>
  <si>
    <t>Oc-Lake Tomahawk, twnshp of</t>
  </si>
  <si>
    <t>Ocl-Minocqua, twnshp of</t>
  </si>
  <si>
    <t>Ocl-Pelican, twnshp of</t>
  </si>
  <si>
    <t>Ocl-Pine Lake, twnshp of</t>
  </si>
  <si>
    <t>Ocl-Rhinelander, city of</t>
  </si>
  <si>
    <t>Oc-Sugar Camp, twnshp of</t>
  </si>
  <si>
    <t>Oc-Schoepke, twnshp of</t>
  </si>
  <si>
    <t>Oc-Stella, twnshp of</t>
  </si>
  <si>
    <t>Ocl-Three Lakes, twnshp of</t>
  </si>
  <si>
    <t>Oc-Woodboro, twnshp of</t>
  </si>
  <si>
    <t>Tcl-Medford, city of</t>
  </si>
  <si>
    <t>Tc-Jump River, twnshp of</t>
  </si>
  <si>
    <t>Tcl-Gilman, village of</t>
  </si>
  <si>
    <t>WVLS Cataloging</t>
  </si>
  <si>
    <t>WI-Brown County</t>
  </si>
  <si>
    <t>WI-Dane County</t>
  </si>
  <si>
    <t>WI-Green County</t>
  </si>
  <si>
    <t>WI-LaCrosse County</t>
  </si>
  <si>
    <t>WI-Marinette County DO NOT USE</t>
  </si>
  <si>
    <t>WI-Outagamie County</t>
  </si>
  <si>
    <t>WI-Waukesha County</t>
  </si>
  <si>
    <t>Non Wisconsin Resident</t>
  </si>
  <si>
    <t>Antigo City Teacher/unit</t>
  </si>
  <si>
    <t>Interlibrary Loan</t>
  </si>
  <si>
    <t>Ocncl-Doty, twnshp of</t>
  </si>
  <si>
    <t>Ocncl-Mountain, twnshp of</t>
  </si>
  <si>
    <t>Ocncl-Riverview, twnshp of</t>
  </si>
  <si>
    <t>Ocncl-Townsend, twnshp of</t>
  </si>
  <si>
    <t>Vc-Arbor Vitae, twnshp of</t>
  </si>
  <si>
    <t>Vcl-Lac Du Flambeau, twnshp of</t>
  </si>
  <si>
    <t>Vcl-Lincoln, twnshp of</t>
  </si>
  <si>
    <t>Mricl-Athelstane, twnshp of</t>
  </si>
  <si>
    <t>Pocl-Stevens Point, city of</t>
  </si>
  <si>
    <t>Shcl-Almon, twnshp of</t>
  </si>
  <si>
    <t>Shcl-Aniwa, twnshp of</t>
  </si>
  <si>
    <t>Shcl-Aniwa, village of</t>
  </si>
  <si>
    <t>Shcl-Bartelme, twnshp of</t>
  </si>
  <si>
    <t>Shcl-Birnamwood, twnshp of</t>
  </si>
  <si>
    <t>Shcl-Birnamwood, village of</t>
  </si>
  <si>
    <t>Shcl-Bowler, village of</t>
  </si>
  <si>
    <t>Shcl-Hutchins, twnshp of</t>
  </si>
  <si>
    <t>Shcl-Mattoon, village of</t>
  </si>
  <si>
    <t>Shcl-Shawano, city of</t>
  </si>
  <si>
    <t>Shcl-Wittenberg, twnshp of</t>
  </si>
  <si>
    <t>Shcl-Wittenberg, village of</t>
  </si>
  <si>
    <t>Wac-Ogdensburg, village of</t>
  </si>
  <si>
    <t>Woc-Port Edwards, village of</t>
  </si>
  <si>
    <t>Woc-Seneca, twnshp of</t>
  </si>
  <si>
    <t>Total</t>
  </si>
  <si>
    <t>ITEMS CIRC</t>
  </si>
  <si>
    <t>CHKOUTS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</si>
</sst>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_"/>
    <numFmt numFmtId="165" formatCode="0.00_);[Red]\(0.00\)"/>
    <numFmt numFmtId="166" formatCode="0.0%__"/>
  </numFmts>
  <fonts count="11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5" fillId="0" borderId="0" xfId="1" applyAlignment="1">
      <alignment horizontal="right" wrapText="1"/>
    </xf>
    <xf numFmtId="164" fontId="6" fillId="0" borderId="0" xfId="1" applyNumberFormat="1" applyFont="1" applyAlignment="1">
      <alignment vertical="center"/>
    </xf>
    <xf numFmtId="0" fontId="5" fillId="0" borderId="0" xfId="1" applyAlignment="1">
      <alignment horizontal="center"/>
    </xf>
    <xf numFmtId="0" fontId="4" fillId="2" borderId="0" xfId="0" applyFont="1" applyFill="1" applyAlignment="1">
      <alignment horizontal="left"/>
    </xf>
    <xf numFmtId="164" fontId="4" fillId="2" borderId="0" xfId="0" applyNumberFormat="1" applyFont="1" applyFill="1"/>
    <xf numFmtId="0" fontId="4" fillId="0" borderId="0" xfId="0" applyFont="1"/>
    <xf numFmtId="0" fontId="7" fillId="0" borderId="0" xfId="1" applyFont="1" applyAlignment="1">
      <alignment horizontal="center"/>
    </xf>
    <xf numFmtId="0" fontId="6" fillId="0" borderId="0" xfId="1" applyFont="1" applyAlignment="1">
      <alignment horizontal="right" vertical="center"/>
    </xf>
    <xf numFmtId="38" fontId="4" fillId="0" borderId="0" xfId="1" applyNumberFormat="1" applyFont="1"/>
    <xf numFmtId="0" fontId="4" fillId="0" borderId="0" xfId="1" applyFont="1"/>
    <xf numFmtId="0" fontId="8" fillId="2" borderId="0" xfId="0" applyFont="1" applyFill="1" applyAlignment="1">
      <alignment horizontal="left"/>
    </xf>
    <xf numFmtId="164" fontId="8" fillId="2" borderId="0" xfId="0" applyNumberFormat="1" applyFont="1" applyFill="1"/>
    <xf numFmtId="0" fontId="5" fillId="0" borderId="0" xfId="1" applyAlignment="1">
      <alignment horizontal="left"/>
    </xf>
    <xf numFmtId="0" fontId="5" fillId="0" borderId="0" xfId="1" applyAlignment="1">
      <alignment horizontal="right"/>
    </xf>
    <xf numFmtId="38" fontId="7" fillId="3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right"/>
    </xf>
    <xf numFmtId="165" fontId="4" fillId="0" borderId="0" xfId="1" applyNumberFormat="1" applyFont="1"/>
    <xf numFmtId="0" fontId="9" fillId="0" borderId="0" xfId="1" applyFont="1" applyAlignment="1">
      <alignment horizontal="left"/>
    </xf>
    <xf numFmtId="164" fontId="9" fillId="0" borderId="0" xfId="1" applyNumberFormat="1" applyFont="1" applyAlignment="1">
      <alignment horizontal="right"/>
    </xf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right"/>
    </xf>
    <xf numFmtId="3" fontId="4" fillId="0" borderId="0" xfId="1" applyNumberFormat="1" applyFont="1"/>
    <xf numFmtId="3" fontId="5" fillId="0" borderId="0" xfId="1" applyNumberFormat="1"/>
    <xf numFmtId="0" fontId="7" fillId="2" borderId="0" xfId="1" applyFont="1" applyFill="1" applyAlignment="1">
      <alignment horizontal="left"/>
    </xf>
    <xf numFmtId="164" fontId="7" fillId="2" borderId="0" xfId="1" applyNumberFormat="1" applyFont="1" applyFill="1" applyAlignment="1">
      <alignment horizontal="righ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right"/>
    </xf>
    <xf numFmtId="3" fontId="4" fillId="0" borderId="1" xfId="1" applyNumberFormat="1" applyFont="1" applyBorder="1"/>
    <xf numFmtId="38" fontId="7" fillId="2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right"/>
    </xf>
    <xf numFmtId="164" fontId="7" fillId="3" borderId="0" xfId="1" applyNumberFormat="1" applyFont="1" applyFill="1" applyAlignment="1">
      <alignment horizontal="right"/>
    </xf>
    <xf numFmtId="164" fontId="4" fillId="0" borderId="0" xfId="0" applyNumberFormat="1" applyFont="1" applyAlignment="1">
      <alignment horizontal="right"/>
    </xf>
    <xf numFmtId="166" fontId="4" fillId="0" borderId="0" xfId="0" applyNumberFormat="1" applyFont="1"/>
    <xf numFmtId="0" fontId="7" fillId="0" borderId="0" xfId="1" applyFont="1" applyAlignment="1">
      <alignment horizontal="right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6" fontId="7" fillId="0" borderId="0" xfId="0" applyNumberFormat="1" applyFont="1"/>
    <xf numFmtId="164" fontId="9" fillId="2" borderId="0" xfId="1" applyNumberFormat="1" applyFont="1" applyFill="1" applyAlignment="1">
      <alignment horizontal="right"/>
    </xf>
    <xf numFmtId="164" fontId="9" fillId="2" borderId="0" xfId="1" applyNumberFormat="1" applyFont="1" applyFill="1" applyAlignment="1">
      <alignment horizontal="right" indent="1"/>
    </xf>
    <xf numFmtId="164" fontId="9" fillId="5" borderId="0" xfId="1" applyNumberFormat="1" applyFont="1" applyFill="1" applyAlignment="1">
      <alignment horizontal="right"/>
    </xf>
    <xf numFmtId="0" fontId="9" fillId="3" borderId="0" xfId="1" applyFont="1" applyFill="1" applyAlignment="1">
      <alignment horizontal="left" wrapText="1"/>
    </xf>
    <xf numFmtId="0" fontId="10" fillId="0" borderId="0" xfId="0" applyFont="1"/>
    <xf numFmtId="166" fontId="9" fillId="3" borderId="0" xfId="0" applyNumberFormat="1" applyFont="1" applyFill="1" applyAlignment="1">
      <alignment wrapText="1"/>
    </xf>
    <xf numFmtId="0" fontId="6" fillId="0" borderId="0" xfId="0" applyFont="1"/>
    <xf numFmtId="164" fontId="9" fillId="5" borderId="1" xfId="1" applyNumberFormat="1" applyFont="1" applyFill="1" applyBorder="1" applyAlignment="1">
      <alignment horizontal="right" indent="1"/>
    </xf>
    <xf numFmtId="0" fontId="4" fillId="8" borderId="0" xfId="0" applyFont="1" applyFill="1" applyAlignment="1">
      <alignment horizontal="left"/>
    </xf>
    <xf numFmtId="164" fontId="4" fillId="8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164" fontId="5" fillId="0" borderId="0" xfId="1" applyNumberFormat="1"/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1" fillId="10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 wrapText="1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E77F0885-5047-4D9C-AD4F-154B5DCF96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D51B-3937-45E6-B00E-A20354C9DED1}">
  <dimension ref="A1:IQ114"/>
  <sheetViews>
    <sheetView tabSelected="1" workbookViewId="0">
      <selection activeCell="I45" sqref="I45"/>
    </sheetView>
  </sheetViews>
  <sheetFormatPr defaultRowHeight="14.4" x14ac:dyDescent="0.3"/>
  <cols>
    <col min="1" max="1" width="34.5546875" style="3" bestFit="1" customWidth="1"/>
    <col min="2" max="3" width="10.77734375" style="4" bestFit="1" customWidth="1"/>
    <col min="4" max="4" width="11.77734375" style="4" bestFit="1" customWidth="1"/>
    <col min="5" max="5" width="10.88671875" style="12" bestFit="1" customWidth="1"/>
    <col min="6" max="6" width="54.109375" style="12" customWidth="1"/>
    <col min="7" max="8" width="10.88671875" style="12" bestFit="1" customWidth="1"/>
    <col min="9" max="9" width="50.88671875" style="12" customWidth="1"/>
    <col min="10" max="251" width="10.88671875" style="12" bestFit="1" customWidth="1"/>
    <col min="252" max="256" width="10.88671875" customWidth="1"/>
    <col min="257" max="257" width="15.6640625" bestFit="1" customWidth="1"/>
    <col min="258" max="259" width="10.77734375" bestFit="1" customWidth="1"/>
    <col min="260" max="260" width="11.77734375" bestFit="1" customWidth="1"/>
    <col min="261" max="261" width="10.88671875" bestFit="1" customWidth="1"/>
    <col min="262" max="262" width="54.109375" customWidth="1"/>
    <col min="263" max="264" width="10.88671875" bestFit="1" customWidth="1"/>
    <col min="265" max="265" width="50.88671875" customWidth="1"/>
    <col min="266" max="507" width="10.88671875" bestFit="1" customWidth="1"/>
    <col min="508" max="512" width="10.88671875" customWidth="1"/>
    <col min="513" max="513" width="15.6640625" bestFit="1" customWidth="1"/>
    <col min="514" max="515" width="10.77734375" bestFit="1" customWidth="1"/>
    <col min="516" max="516" width="11.77734375" bestFit="1" customWidth="1"/>
    <col min="517" max="517" width="10.88671875" bestFit="1" customWidth="1"/>
    <col min="518" max="518" width="54.109375" customWidth="1"/>
    <col min="519" max="520" width="10.88671875" bestFit="1" customWidth="1"/>
    <col min="521" max="521" width="50.88671875" customWidth="1"/>
    <col min="522" max="763" width="10.88671875" bestFit="1" customWidth="1"/>
    <col min="764" max="768" width="10.88671875" customWidth="1"/>
    <col min="769" max="769" width="15.6640625" bestFit="1" customWidth="1"/>
    <col min="770" max="771" width="10.77734375" bestFit="1" customWidth="1"/>
    <col min="772" max="772" width="11.77734375" bestFit="1" customWidth="1"/>
    <col min="773" max="773" width="10.88671875" bestFit="1" customWidth="1"/>
    <col min="774" max="774" width="54.109375" customWidth="1"/>
    <col min="775" max="776" width="10.88671875" bestFit="1" customWidth="1"/>
    <col min="777" max="777" width="50.88671875" customWidth="1"/>
    <col min="778" max="1019" width="10.88671875" bestFit="1" customWidth="1"/>
    <col min="1020" max="1024" width="10.88671875" customWidth="1"/>
    <col min="1025" max="1025" width="15.6640625" bestFit="1" customWidth="1"/>
    <col min="1026" max="1027" width="10.77734375" bestFit="1" customWidth="1"/>
    <col min="1028" max="1028" width="11.77734375" bestFit="1" customWidth="1"/>
    <col min="1029" max="1029" width="10.88671875" bestFit="1" customWidth="1"/>
    <col min="1030" max="1030" width="54.109375" customWidth="1"/>
    <col min="1031" max="1032" width="10.88671875" bestFit="1" customWidth="1"/>
    <col min="1033" max="1033" width="50.88671875" customWidth="1"/>
    <col min="1034" max="1275" width="10.88671875" bestFit="1" customWidth="1"/>
    <col min="1276" max="1280" width="10.88671875" customWidth="1"/>
    <col min="1281" max="1281" width="15.6640625" bestFit="1" customWidth="1"/>
    <col min="1282" max="1283" width="10.77734375" bestFit="1" customWidth="1"/>
    <col min="1284" max="1284" width="11.77734375" bestFit="1" customWidth="1"/>
    <col min="1285" max="1285" width="10.88671875" bestFit="1" customWidth="1"/>
    <col min="1286" max="1286" width="54.109375" customWidth="1"/>
    <col min="1287" max="1288" width="10.88671875" bestFit="1" customWidth="1"/>
    <col min="1289" max="1289" width="50.88671875" customWidth="1"/>
    <col min="1290" max="1531" width="10.88671875" bestFit="1" customWidth="1"/>
    <col min="1532" max="1536" width="10.88671875" customWidth="1"/>
    <col min="1537" max="1537" width="15.6640625" bestFit="1" customWidth="1"/>
    <col min="1538" max="1539" width="10.77734375" bestFit="1" customWidth="1"/>
    <col min="1540" max="1540" width="11.77734375" bestFit="1" customWidth="1"/>
    <col min="1541" max="1541" width="10.88671875" bestFit="1" customWidth="1"/>
    <col min="1542" max="1542" width="54.109375" customWidth="1"/>
    <col min="1543" max="1544" width="10.88671875" bestFit="1" customWidth="1"/>
    <col min="1545" max="1545" width="50.88671875" customWidth="1"/>
    <col min="1546" max="1787" width="10.88671875" bestFit="1" customWidth="1"/>
    <col min="1788" max="1792" width="10.88671875" customWidth="1"/>
    <col min="1793" max="1793" width="15.6640625" bestFit="1" customWidth="1"/>
    <col min="1794" max="1795" width="10.77734375" bestFit="1" customWidth="1"/>
    <col min="1796" max="1796" width="11.77734375" bestFit="1" customWidth="1"/>
    <col min="1797" max="1797" width="10.88671875" bestFit="1" customWidth="1"/>
    <col min="1798" max="1798" width="54.109375" customWidth="1"/>
    <col min="1799" max="1800" width="10.88671875" bestFit="1" customWidth="1"/>
    <col min="1801" max="1801" width="50.88671875" customWidth="1"/>
    <col min="1802" max="2043" width="10.88671875" bestFit="1" customWidth="1"/>
    <col min="2044" max="2048" width="10.88671875" customWidth="1"/>
    <col min="2049" max="2049" width="15.6640625" bestFit="1" customWidth="1"/>
    <col min="2050" max="2051" width="10.77734375" bestFit="1" customWidth="1"/>
    <col min="2052" max="2052" width="11.77734375" bestFit="1" customWidth="1"/>
    <col min="2053" max="2053" width="10.88671875" bestFit="1" customWidth="1"/>
    <col min="2054" max="2054" width="54.109375" customWidth="1"/>
    <col min="2055" max="2056" width="10.88671875" bestFit="1" customWidth="1"/>
    <col min="2057" max="2057" width="50.88671875" customWidth="1"/>
    <col min="2058" max="2299" width="10.88671875" bestFit="1" customWidth="1"/>
    <col min="2300" max="2304" width="10.88671875" customWidth="1"/>
    <col min="2305" max="2305" width="15.6640625" bestFit="1" customWidth="1"/>
    <col min="2306" max="2307" width="10.77734375" bestFit="1" customWidth="1"/>
    <col min="2308" max="2308" width="11.77734375" bestFit="1" customWidth="1"/>
    <col min="2309" max="2309" width="10.88671875" bestFit="1" customWidth="1"/>
    <col min="2310" max="2310" width="54.109375" customWidth="1"/>
    <col min="2311" max="2312" width="10.88671875" bestFit="1" customWidth="1"/>
    <col min="2313" max="2313" width="50.88671875" customWidth="1"/>
    <col min="2314" max="2555" width="10.88671875" bestFit="1" customWidth="1"/>
    <col min="2556" max="2560" width="10.88671875" customWidth="1"/>
    <col min="2561" max="2561" width="15.6640625" bestFit="1" customWidth="1"/>
    <col min="2562" max="2563" width="10.77734375" bestFit="1" customWidth="1"/>
    <col min="2564" max="2564" width="11.77734375" bestFit="1" customWidth="1"/>
    <col min="2565" max="2565" width="10.88671875" bestFit="1" customWidth="1"/>
    <col min="2566" max="2566" width="54.109375" customWidth="1"/>
    <col min="2567" max="2568" width="10.88671875" bestFit="1" customWidth="1"/>
    <col min="2569" max="2569" width="50.88671875" customWidth="1"/>
    <col min="2570" max="2811" width="10.88671875" bestFit="1" customWidth="1"/>
    <col min="2812" max="2816" width="10.88671875" customWidth="1"/>
    <col min="2817" max="2817" width="15.6640625" bestFit="1" customWidth="1"/>
    <col min="2818" max="2819" width="10.77734375" bestFit="1" customWidth="1"/>
    <col min="2820" max="2820" width="11.77734375" bestFit="1" customWidth="1"/>
    <col min="2821" max="2821" width="10.88671875" bestFit="1" customWidth="1"/>
    <col min="2822" max="2822" width="54.109375" customWidth="1"/>
    <col min="2823" max="2824" width="10.88671875" bestFit="1" customWidth="1"/>
    <col min="2825" max="2825" width="50.88671875" customWidth="1"/>
    <col min="2826" max="3067" width="10.88671875" bestFit="1" customWidth="1"/>
    <col min="3068" max="3072" width="10.88671875" customWidth="1"/>
    <col min="3073" max="3073" width="15.6640625" bestFit="1" customWidth="1"/>
    <col min="3074" max="3075" width="10.77734375" bestFit="1" customWidth="1"/>
    <col min="3076" max="3076" width="11.77734375" bestFit="1" customWidth="1"/>
    <col min="3077" max="3077" width="10.88671875" bestFit="1" customWidth="1"/>
    <col min="3078" max="3078" width="54.109375" customWidth="1"/>
    <col min="3079" max="3080" width="10.88671875" bestFit="1" customWidth="1"/>
    <col min="3081" max="3081" width="50.88671875" customWidth="1"/>
    <col min="3082" max="3323" width="10.88671875" bestFit="1" customWidth="1"/>
    <col min="3324" max="3328" width="10.88671875" customWidth="1"/>
    <col min="3329" max="3329" width="15.6640625" bestFit="1" customWidth="1"/>
    <col min="3330" max="3331" width="10.77734375" bestFit="1" customWidth="1"/>
    <col min="3332" max="3332" width="11.77734375" bestFit="1" customWidth="1"/>
    <col min="3333" max="3333" width="10.88671875" bestFit="1" customWidth="1"/>
    <col min="3334" max="3334" width="54.109375" customWidth="1"/>
    <col min="3335" max="3336" width="10.88671875" bestFit="1" customWidth="1"/>
    <col min="3337" max="3337" width="50.88671875" customWidth="1"/>
    <col min="3338" max="3579" width="10.88671875" bestFit="1" customWidth="1"/>
    <col min="3580" max="3584" width="10.88671875" customWidth="1"/>
    <col min="3585" max="3585" width="15.6640625" bestFit="1" customWidth="1"/>
    <col min="3586" max="3587" width="10.77734375" bestFit="1" customWidth="1"/>
    <col min="3588" max="3588" width="11.77734375" bestFit="1" customWidth="1"/>
    <col min="3589" max="3589" width="10.88671875" bestFit="1" customWidth="1"/>
    <col min="3590" max="3590" width="54.109375" customWidth="1"/>
    <col min="3591" max="3592" width="10.88671875" bestFit="1" customWidth="1"/>
    <col min="3593" max="3593" width="50.88671875" customWidth="1"/>
    <col min="3594" max="3835" width="10.88671875" bestFit="1" customWidth="1"/>
    <col min="3836" max="3840" width="10.88671875" customWidth="1"/>
    <col min="3841" max="3841" width="15.6640625" bestFit="1" customWidth="1"/>
    <col min="3842" max="3843" width="10.77734375" bestFit="1" customWidth="1"/>
    <col min="3844" max="3844" width="11.77734375" bestFit="1" customWidth="1"/>
    <col min="3845" max="3845" width="10.88671875" bestFit="1" customWidth="1"/>
    <col min="3846" max="3846" width="54.109375" customWidth="1"/>
    <col min="3847" max="3848" width="10.88671875" bestFit="1" customWidth="1"/>
    <col min="3849" max="3849" width="50.88671875" customWidth="1"/>
    <col min="3850" max="4091" width="10.88671875" bestFit="1" customWidth="1"/>
    <col min="4092" max="4096" width="10.88671875" customWidth="1"/>
    <col min="4097" max="4097" width="15.6640625" bestFit="1" customWidth="1"/>
    <col min="4098" max="4099" width="10.77734375" bestFit="1" customWidth="1"/>
    <col min="4100" max="4100" width="11.77734375" bestFit="1" customWidth="1"/>
    <col min="4101" max="4101" width="10.88671875" bestFit="1" customWidth="1"/>
    <col min="4102" max="4102" width="54.109375" customWidth="1"/>
    <col min="4103" max="4104" width="10.88671875" bestFit="1" customWidth="1"/>
    <col min="4105" max="4105" width="50.88671875" customWidth="1"/>
    <col min="4106" max="4347" width="10.88671875" bestFit="1" customWidth="1"/>
    <col min="4348" max="4352" width="10.88671875" customWidth="1"/>
    <col min="4353" max="4353" width="15.6640625" bestFit="1" customWidth="1"/>
    <col min="4354" max="4355" width="10.77734375" bestFit="1" customWidth="1"/>
    <col min="4356" max="4356" width="11.77734375" bestFit="1" customWidth="1"/>
    <col min="4357" max="4357" width="10.88671875" bestFit="1" customWidth="1"/>
    <col min="4358" max="4358" width="54.109375" customWidth="1"/>
    <col min="4359" max="4360" width="10.88671875" bestFit="1" customWidth="1"/>
    <col min="4361" max="4361" width="50.88671875" customWidth="1"/>
    <col min="4362" max="4603" width="10.88671875" bestFit="1" customWidth="1"/>
    <col min="4604" max="4608" width="10.88671875" customWidth="1"/>
    <col min="4609" max="4609" width="15.6640625" bestFit="1" customWidth="1"/>
    <col min="4610" max="4611" width="10.77734375" bestFit="1" customWidth="1"/>
    <col min="4612" max="4612" width="11.77734375" bestFit="1" customWidth="1"/>
    <col min="4613" max="4613" width="10.88671875" bestFit="1" customWidth="1"/>
    <col min="4614" max="4614" width="54.109375" customWidth="1"/>
    <col min="4615" max="4616" width="10.88671875" bestFit="1" customWidth="1"/>
    <col min="4617" max="4617" width="50.88671875" customWidth="1"/>
    <col min="4618" max="4859" width="10.88671875" bestFit="1" customWidth="1"/>
    <col min="4860" max="4864" width="10.88671875" customWidth="1"/>
    <col min="4865" max="4865" width="15.6640625" bestFit="1" customWidth="1"/>
    <col min="4866" max="4867" width="10.77734375" bestFit="1" customWidth="1"/>
    <col min="4868" max="4868" width="11.77734375" bestFit="1" customWidth="1"/>
    <col min="4869" max="4869" width="10.88671875" bestFit="1" customWidth="1"/>
    <col min="4870" max="4870" width="54.109375" customWidth="1"/>
    <col min="4871" max="4872" width="10.88671875" bestFit="1" customWidth="1"/>
    <col min="4873" max="4873" width="50.88671875" customWidth="1"/>
    <col min="4874" max="5115" width="10.88671875" bestFit="1" customWidth="1"/>
    <col min="5116" max="5120" width="10.88671875" customWidth="1"/>
    <col min="5121" max="5121" width="15.6640625" bestFit="1" customWidth="1"/>
    <col min="5122" max="5123" width="10.77734375" bestFit="1" customWidth="1"/>
    <col min="5124" max="5124" width="11.77734375" bestFit="1" customWidth="1"/>
    <col min="5125" max="5125" width="10.88671875" bestFit="1" customWidth="1"/>
    <col min="5126" max="5126" width="54.109375" customWidth="1"/>
    <col min="5127" max="5128" width="10.88671875" bestFit="1" customWidth="1"/>
    <col min="5129" max="5129" width="50.88671875" customWidth="1"/>
    <col min="5130" max="5371" width="10.88671875" bestFit="1" customWidth="1"/>
    <col min="5372" max="5376" width="10.88671875" customWidth="1"/>
    <col min="5377" max="5377" width="15.6640625" bestFit="1" customWidth="1"/>
    <col min="5378" max="5379" width="10.77734375" bestFit="1" customWidth="1"/>
    <col min="5380" max="5380" width="11.77734375" bestFit="1" customWidth="1"/>
    <col min="5381" max="5381" width="10.88671875" bestFit="1" customWidth="1"/>
    <col min="5382" max="5382" width="54.109375" customWidth="1"/>
    <col min="5383" max="5384" width="10.88671875" bestFit="1" customWidth="1"/>
    <col min="5385" max="5385" width="50.88671875" customWidth="1"/>
    <col min="5386" max="5627" width="10.88671875" bestFit="1" customWidth="1"/>
    <col min="5628" max="5632" width="10.88671875" customWidth="1"/>
    <col min="5633" max="5633" width="15.6640625" bestFit="1" customWidth="1"/>
    <col min="5634" max="5635" width="10.77734375" bestFit="1" customWidth="1"/>
    <col min="5636" max="5636" width="11.77734375" bestFit="1" customWidth="1"/>
    <col min="5637" max="5637" width="10.88671875" bestFit="1" customWidth="1"/>
    <col min="5638" max="5638" width="54.109375" customWidth="1"/>
    <col min="5639" max="5640" width="10.88671875" bestFit="1" customWidth="1"/>
    <col min="5641" max="5641" width="50.88671875" customWidth="1"/>
    <col min="5642" max="5883" width="10.88671875" bestFit="1" customWidth="1"/>
    <col min="5884" max="5888" width="10.88671875" customWidth="1"/>
    <col min="5889" max="5889" width="15.6640625" bestFit="1" customWidth="1"/>
    <col min="5890" max="5891" width="10.77734375" bestFit="1" customWidth="1"/>
    <col min="5892" max="5892" width="11.77734375" bestFit="1" customWidth="1"/>
    <col min="5893" max="5893" width="10.88671875" bestFit="1" customWidth="1"/>
    <col min="5894" max="5894" width="54.109375" customWidth="1"/>
    <col min="5895" max="5896" width="10.88671875" bestFit="1" customWidth="1"/>
    <col min="5897" max="5897" width="50.88671875" customWidth="1"/>
    <col min="5898" max="6139" width="10.88671875" bestFit="1" customWidth="1"/>
    <col min="6140" max="6144" width="10.88671875" customWidth="1"/>
    <col min="6145" max="6145" width="15.6640625" bestFit="1" customWidth="1"/>
    <col min="6146" max="6147" width="10.77734375" bestFit="1" customWidth="1"/>
    <col min="6148" max="6148" width="11.77734375" bestFit="1" customWidth="1"/>
    <col min="6149" max="6149" width="10.88671875" bestFit="1" customWidth="1"/>
    <col min="6150" max="6150" width="54.109375" customWidth="1"/>
    <col min="6151" max="6152" width="10.88671875" bestFit="1" customWidth="1"/>
    <col min="6153" max="6153" width="50.88671875" customWidth="1"/>
    <col min="6154" max="6395" width="10.88671875" bestFit="1" customWidth="1"/>
    <col min="6396" max="6400" width="10.88671875" customWidth="1"/>
    <col min="6401" max="6401" width="15.6640625" bestFit="1" customWidth="1"/>
    <col min="6402" max="6403" width="10.77734375" bestFit="1" customWidth="1"/>
    <col min="6404" max="6404" width="11.77734375" bestFit="1" customWidth="1"/>
    <col min="6405" max="6405" width="10.88671875" bestFit="1" customWidth="1"/>
    <col min="6406" max="6406" width="54.109375" customWidth="1"/>
    <col min="6407" max="6408" width="10.88671875" bestFit="1" customWidth="1"/>
    <col min="6409" max="6409" width="50.88671875" customWidth="1"/>
    <col min="6410" max="6651" width="10.88671875" bestFit="1" customWidth="1"/>
    <col min="6652" max="6656" width="10.88671875" customWidth="1"/>
    <col min="6657" max="6657" width="15.6640625" bestFit="1" customWidth="1"/>
    <col min="6658" max="6659" width="10.77734375" bestFit="1" customWidth="1"/>
    <col min="6660" max="6660" width="11.77734375" bestFit="1" customWidth="1"/>
    <col min="6661" max="6661" width="10.88671875" bestFit="1" customWidth="1"/>
    <col min="6662" max="6662" width="54.109375" customWidth="1"/>
    <col min="6663" max="6664" width="10.88671875" bestFit="1" customWidth="1"/>
    <col min="6665" max="6665" width="50.88671875" customWidth="1"/>
    <col min="6666" max="6907" width="10.88671875" bestFit="1" customWidth="1"/>
    <col min="6908" max="6912" width="10.88671875" customWidth="1"/>
    <col min="6913" max="6913" width="15.6640625" bestFit="1" customWidth="1"/>
    <col min="6914" max="6915" width="10.77734375" bestFit="1" customWidth="1"/>
    <col min="6916" max="6916" width="11.77734375" bestFit="1" customWidth="1"/>
    <col min="6917" max="6917" width="10.88671875" bestFit="1" customWidth="1"/>
    <col min="6918" max="6918" width="54.109375" customWidth="1"/>
    <col min="6919" max="6920" width="10.88671875" bestFit="1" customWidth="1"/>
    <col min="6921" max="6921" width="50.88671875" customWidth="1"/>
    <col min="6922" max="7163" width="10.88671875" bestFit="1" customWidth="1"/>
    <col min="7164" max="7168" width="10.88671875" customWidth="1"/>
    <col min="7169" max="7169" width="15.6640625" bestFit="1" customWidth="1"/>
    <col min="7170" max="7171" width="10.77734375" bestFit="1" customWidth="1"/>
    <col min="7172" max="7172" width="11.77734375" bestFit="1" customWidth="1"/>
    <col min="7173" max="7173" width="10.88671875" bestFit="1" customWidth="1"/>
    <col min="7174" max="7174" width="54.109375" customWidth="1"/>
    <col min="7175" max="7176" width="10.88671875" bestFit="1" customWidth="1"/>
    <col min="7177" max="7177" width="50.88671875" customWidth="1"/>
    <col min="7178" max="7419" width="10.88671875" bestFit="1" customWidth="1"/>
    <col min="7420" max="7424" width="10.88671875" customWidth="1"/>
    <col min="7425" max="7425" width="15.6640625" bestFit="1" customWidth="1"/>
    <col min="7426" max="7427" width="10.77734375" bestFit="1" customWidth="1"/>
    <col min="7428" max="7428" width="11.77734375" bestFit="1" customWidth="1"/>
    <col min="7429" max="7429" width="10.88671875" bestFit="1" customWidth="1"/>
    <col min="7430" max="7430" width="54.109375" customWidth="1"/>
    <col min="7431" max="7432" width="10.88671875" bestFit="1" customWidth="1"/>
    <col min="7433" max="7433" width="50.88671875" customWidth="1"/>
    <col min="7434" max="7675" width="10.88671875" bestFit="1" customWidth="1"/>
    <col min="7676" max="7680" width="10.88671875" customWidth="1"/>
    <col min="7681" max="7681" width="15.6640625" bestFit="1" customWidth="1"/>
    <col min="7682" max="7683" width="10.77734375" bestFit="1" customWidth="1"/>
    <col min="7684" max="7684" width="11.77734375" bestFit="1" customWidth="1"/>
    <col min="7685" max="7685" width="10.88671875" bestFit="1" customWidth="1"/>
    <col min="7686" max="7686" width="54.109375" customWidth="1"/>
    <col min="7687" max="7688" width="10.88671875" bestFit="1" customWidth="1"/>
    <col min="7689" max="7689" width="50.88671875" customWidth="1"/>
    <col min="7690" max="7931" width="10.88671875" bestFit="1" customWidth="1"/>
    <col min="7932" max="7936" width="10.88671875" customWidth="1"/>
    <col min="7937" max="7937" width="15.6640625" bestFit="1" customWidth="1"/>
    <col min="7938" max="7939" width="10.77734375" bestFit="1" customWidth="1"/>
    <col min="7940" max="7940" width="11.77734375" bestFit="1" customWidth="1"/>
    <col min="7941" max="7941" width="10.88671875" bestFit="1" customWidth="1"/>
    <col min="7942" max="7942" width="54.109375" customWidth="1"/>
    <col min="7943" max="7944" width="10.88671875" bestFit="1" customWidth="1"/>
    <col min="7945" max="7945" width="50.88671875" customWidth="1"/>
    <col min="7946" max="8187" width="10.88671875" bestFit="1" customWidth="1"/>
    <col min="8188" max="8192" width="10.88671875" customWidth="1"/>
    <col min="8193" max="8193" width="15.6640625" bestFit="1" customWidth="1"/>
    <col min="8194" max="8195" width="10.77734375" bestFit="1" customWidth="1"/>
    <col min="8196" max="8196" width="11.77734375" bestFit="1" customWidth="1"/>
    <col min="8197" max="8197" width="10.88671875" bestFit="1" customWidth="1"/>
    <col min="8198" max="8198" width="54.109375" customWidth="1"/>
    <col min="8199" max="8200" width="10.88671875" bestFit="1" customWidth="1"/>
    <col min="8201" max="8201" width="50.88671875" customWidth="1"/>
    <col min="8202" max="8443" width="10.88671875" bestFit="1" customWidth="1"/>
    <col min="8444" max="8448" width="10.88671875" customWidth="1"/>
    <col min="8449" max="8449" width="15.6640625" bestFit="1" customWidth="1"/>
    <col min="8450" max="8451" width="10.77734375" bestFit="1" customWidth="1"/>
    <col min="8452" max="8452" width="11.77734375" bestFit="1" customWidth="1"/>
    <col min="8453" max="8453" width="10.88671875" bestFit="1" customWidth="1"/>
    <col min="8454" max="8454" width="54.109375" customWidth="1"/>
    <col min="8455" max="8456" width="10.88671875" bestFit="1" customWidth="1"/>
    <col min="8457" max="8457" width="50.88671875" customWidth="1"/>
    <col min="8458" max="8699" width="10.88671875" bestFit="1" customWidth="1"/>
    <col min="8700" max="8704" width="10.88671875" customWidth="1"/>
    <col min="8705" max="8705" width="15.6640625" bestFit="1" customWidth="1"/>
    <col min="8706" max="8707" width="10.77734375" bestFit="1" customWidth="1"/>
    <col min="8708" max="8708" width="11.77734375" bestFit="1" customWidth="1"/>
    <col min="8709" max="8709" width="10.88671875" bestFit="1" customWidth="1"/>
    <col min="8710" max="8710" width="54.109375" customWidth="1"/>
    <col min="8711" max="8712" width="10.88671875" bestFit="1" customWidth="1"/>
    <col min="8713" max="8713" width="50.88671875" customWidth="1"/>
    <col min="8714" max="8955" width="10.88671875" bestFit="1" customWidth="1"/>
    <col min="8956" max="8960" width="10.88671875" customWidth="1"/>
    <col min="8961" max="8961" width="15.6640625" bestFit="1" customWidth="1"/>
    <col min="8962" max="8963" width="10.77734375" bestFit="1" customWidth="1"/>
    <col min="8964" max="8964" width="11.77734375" bestFit="1" customWidth="1"/>
    <col min="8965" max="8965" width="10.88671875" bestFit="1" customWidth="1"/>
    <col min="8966" max="8966" width="54.109375" customWidth="1"/>
    <col min="8967" max="8968" width="10.88671875" bestFit="1" customWidth="1"/>
    <col min="8969" max="8969" width="50.88671875" customWidth="1"/>
    <col min="8970" max="9211" width="10.88671875" bestFit="1" customWidth="1"/>
    <col min="9212" max="9216" width="10.88671875" customWidth="1"/>
    <col min="9217" max="9217" width="15.6640625" bestFit="1" customWidth="1"/>
    <col min="9218" max="9219" width="10.77734375" bestFit="1" customWidth="1"/>
    <col min="9220" max="9220" width="11.77734375" bestFit="1" customWidth="1"/>
    <col min="9221" max="9221" width="10.88671875" bestFit="1" customWidth="1"/>
    <col min="9222" max="9222" width="54.109375" customWidth="1"/>
    <col min="9223" max="9224" width="10.88671875" bestFit="1" customWidth="1"/>
    <col min="9225" max="9225" width="50.88671875" customWidth="1"/>
    <col min="9226" max="9467" width="10.88671875" bestFit="1" customWidth="1"/>
    <col min="9468" max="9472" width="10.88671875" customWidth="1"/>
    <col min="9473" max="9473" width="15.6640625" bestFit="1" customWidth="1"/>
    <col min="9474" max="9475" width="10.77734375" bestFit="1" customWidth="1"/>
    <col min="9476" max="9476" width="11.77734375" bestFit="1" customWidth="1"/>
    <col min="9477" max="9477" width="10.88671875" bestFit="1" customWidth="1"/>
    <col min="9478" max="9478" width="54.109375" customWidth="1"/>
    <col min="9479" max="9480" width="10.88671875" bestFit="1" customWidth="1"/>
    <col min="9481" max="9481" width="50.88671875" customWidth="1"/>
    <col min="9482" max="9723" width="10.88671875" bestFit="1" customWidth="1"/>
    <col min="9724" max="9728" width="10.88671875" customWidth="1"/>
    <col min="9729" max="9729" width="15.6640625" bestFit="1" customWidth="1"/>
    <col min="9730" max="9731" width="10.77734375" bestFit="1" customWidth="1"/>
    <col min="9732" max="9732" width="11.77734375" bestFit="1" customWidth="1"/>
    <col min="9733" max="9733" width="10.88671875" bestFit="1" customWidth="1"/>
    <col min="9734" max="9734" width="54.109375" customWidth="1"/>
    <col min="9735" max="9736" width="10.88671875" bestFit="1" customWidth="1"/>
    <col min="9737" max="9737" width="50.88671875" customWidth="1"/>
    <col min="9738" max="9979" width="10.88671875" bestFit="1" customWidth="1"/>
    <col min="9980" max="9984" width="10.88671875" customWidth="1"/>
    <col min="9985" max="9985" width="15.6640625" bestFit="1" customWidth="1"/>
    <col min="9986" max="9987" width="10.77734375" bestFit="1" customWidth="1"/>
    <col min="9988" max="9988" width="11.77734375" bestFit="1" customWidth="1"/>
    <col min="9989" max="9989" width="10.88671875" bestFit="1" customWidth="1"/>
    <col min="9990" max="9990" width="54.109375" customWidth="1"/>
    <col min="9991" max="9992" width="10.88671875" bestFit="1" customWidth="1"/>
    <col min="9993" max="9993" width="50.88671875" customWidth="1"/>
    <col min="9994" max="10235" width="10.88671875" bestFit="1" customWidth="1"/>
    <col min="10236" max="10240" width="10.88671875" customWidth="1"/>
    <col min="10241" max="10241" width="15.6640625" bestFit="1" customWidth="1"/>
    <col min="10242" max="10243" width="10.77734375" bestFit="1" customWidth="1"/>
    <col min="10244" max="10244" width="11.77734375" bestFit="1" customWidth="1"/>
    <col min="10245" max="10245" width="10.88671875" bestFit="1" customWidth="1"/>
    <col min="10246" max="10246" width="54.109375" customWidth="1"/>
    <col min="10247" max="10248" width="10.88671875" bestFit="1" customWidth="1"/>
    <col min="10249" max="10249" width="50.88671875" customWidth="1"/>
    <col min="10250" max="10491" width="10.88671875" bestFit="1" customWidth="1"/>
    <col min="10492" max="10496" width="10.88671875" customWidth="1"/>
    <col min="10497" max="10497" width="15.6640625" bestFit="1" customWidth="1"/>
    <col min="10498" max="10499" width="10.77734375" bestFit="1" customWidth="1"/>
    <col min="10500" max="10500" width="11.77734375" bestFit="1" customWidth="1"/>
    <col min="10501" max="10501" width="10.88671875" bestFit="1" customWidth="1"/>
    <col min="10502" max="10502" width="54.109375" customWidth="1"/>
    <col min="10503" max="10504" width="10.88671875" bestFit="1" customWidth="1"/>
    <col min="10505" max="10505" width="50.88671875" customWidth="1"/>
    <col min="10506" max="10747" width="10.88671875" bestFit="1" customWidth="1"/>
    <col min="10748" max="10752" width="10.88671875" customWidth="1"/>
    <col min="10753" max="10753" width="15.6640625" bestFit="1" customWidth="1"/>
    <col min="10754" max="10755" width="10.77734375" bestFit="1" customWidth="1"/>
    <col min="10756" max="10756" width="11.77734375" bestFit="1" customWidth="1"/>
    <col min="10757" max="10757" width="10.88671875" bestFit="1" customWidth="1"/>
    <col min="10758" max="10758" width="54.109375" customWidth="1"/>
    <col min="10759" max="10760" width="10.88671875" bestFit="1" customWidth="1"/>
    <col min="10761" max="10761" width="50.88671875" customWidth="1"/>
    <col min="10762" max="11003" width="10.88671875" bestFit="1" customWidth="1"/>
    <col min="11004" max="11008" width="10.88671875" customWidth="1"/>
    <col min="11009" max="11009" width="15.6640625" bestFit="1" customWidth="1"/>
    <col min="11010" max="11011" width="10.77734375" bestFit="1" customWidth="1"/>
    <col min="11012" max="11012" width="11.77734375" bestFit="1" customWidth="1"/>
    <col min="11013" max="11013" width="10.88671875" bestFit="1" customWidth="1"/>
    <col min="11014" max="11014" width="54.109375" customWidth="1"/>
    <col min="11015" max="11016" width="10.88671875" bestFit="1" customWidth="1"/>
    <col min="11017" max="11017" width="50.88671875" customWidth="1"/>
    <col min="11018" max="11259" width="10.88671875" bestFit="1" customWidth="1"/>
    <col min="11260" max="11264" width="10.88671875" customWidth="1"/>
    <col min="11265" max="11265" width="15.6640625" bestFit="1" customWidth="1"/>
    <col min="11266" max="11267" width="10.77734375" bestFit="1" customWidth="1"/>
    <col min="11268" max="11268" width="11.77734375" bestFit="1" customWidth="1"/>
    <col min="11269" max="11269" width="10.88671875" bestFit="1" customWidth="1"/>
    <col min="11270" max="11270" width="54.109375" customWidth="1"/>
    <col min="11271" max="11272" width="10.88671875" bestFit="1" customWidth="1"/>
    <col min="11273" max="11273" width="50.88671875" customWidth="1"/>
    <col min="11274" max="11515" width="10.88671875" bestFit="1" customWidth="1"/>
    <col min="11516" max="11520" width="10.88671875" customWidth="1"/>
    <col min="11521" max="11521" width="15.6640625" bestFit="1" customWidth="1"/>
    <col min="11522" max="11523" width="10.77734375" bestFit="1" customWidth="1"/>
    <col min="11524" max="11524" width="11.77734375" bestFit="1" customWidth="1"/>
    <col min="11525" max="11525" width="10.88671875" bestFit="1" customWidth="1"/>
    <col min="11526" max="11526" width="54.109375" customWidth="1"/>
    <col min="11527" max="11528" width="10.88671875" bestFit="1" customWidth="1"/>
    <col min="11529" max="11529" width="50.88671875" customWidth="1"/>
    <col min="11530" max="11771" width="10.88671875" bestFit="1" customWidth="1"/>
    <col min="11772" max="11776" width="10.88671875" customWidth="1"/>
    <col min="11777" max="11777" width="15.6640625" bestFit="1" customWidth="1"/>
    <col min="11778" max="11779" width="10.77734375" bestFit="1" customWidth="1"/>
    <col min="11780" max="11780" width="11.77734375" bestFit="1" customWidth="1"/>
    <col min="11781" max="11781" width="10.88671875" bestFit="1" customWidth="1"/>
    <col min="11782" max="11782" width="54.109375" customWidth="1"/>
    <col min="11783" max="11784" width="10.88671875" bestFit="1" customWidth="1"/>
    <col min="11785" max="11785" width="50.88671875" customWidth="1"/>
    <col min="11786" max="12027" width="10.88671875" bestFit="1" customWidth="1"/>
    <col min="12028" max="12032" width="10.88671875" customWidth="1"/>
    <col min="12033" max="12033" width="15.6640625" bestFit="1" customWidth="1"/>
    <col min="12034" max="12035" width="10.77734375" bestFit="1" customWidth="1"/>
    <col min="12036" max="12036" width="11.77734375" bestFit="1" customWidth="1"/>
    <col min="12037" max="12037" width="10.88671875" bestFit="1" customWidth="1"/>
    <col min="12038" max="12038" width="54.109375" customWidth="1"/>
    <col min="12039" max="12040" width="10.88671875" bestFit="1" customWidth="1"/>
    <col min="12041" max="12041" width="50.88671875" customWidth="1"/>
    <col min="12042" max="12283" width="10.88671875" bestFit="1" customWidth="1"/>
    <col min="12284" max="12288" width="10.88671875" customWidth="1"/>
    <col min="12289" max="12289" width="15.6640625" bestFit="1" customWidth="1"/>
    <col min="12290" max="12291" width="10.77734375" bestFit="1" customWidth="1"/>
    <col min="12292" max="12292" width="11.77734375" bestFit="1" customWidth="1"/>
    <col min="12293" max="12293" width="10.88671875" bestFit="1" customWidth="1"/>
    <col min="12294" max="12294" width="54.109375" customWidth="1"/>
    <col min="12295" max="12296" width="10.88671875" bestFit="1" customWidth="1"/>
    <col min="12297" max="12297" width="50.88671875" customWidth="1"/>
    <col min="12298" max="12539" width="10.88671875" bestFit="1" customWidth="1"/>
    <col min="12540" max="12544" width="10.88671875" customWidth="1"/>
    <col min="12545" max="12545" width="15.6640625" bestFit="1" customWidth="1"/>
    <col min="12546" max="12547" width="10.77734375" bestFit="1" customWidth="1"/>
    <col min="12548" max="12548" width="11.77734375" bestFit="1" customWidth="1"/>
    <col min="12549" max="12549" width="10.88671875" bestFit="1" customWidth="1"/>
    <col min="12550" max="12550" width="54.109375" customWidth="1"/>
    <col min="12551" max="12552" width="10.88671875" bestFit="1" customWidth="1"/>
    <col min="12553" max="12553" width="50.88671875" customWidth="1"/>
    <col min="12554" max="12795" width="10.88671875" bestFit="1" customWidth="1"/>
    <col min="12796" max="12800" width="10.88671875" customWidth="1"/>
    <col min="12801" max="12801" width="15.6640625" bestFit="1" customWidth="1"/>
    <col min="12802" max="12803" width="10.77734375" bestFit="1" customWidth="1"/>
    <col min="12804" max="12804" width="11.77734375" bestFit="1" customWidth="1"/>
    <col min="12805" max="12805" width="10.88671875" bestFit="1" customWidth="1"/>
    <col min="12806" max="12806" width="54.109375" customWidth="1"/>
    <col min="12807" max="12808" width="10.88671875" bestFit="1" customWidth="1"/>
    <col min="12809" max="12809" width="50.88671875" customWidth="1"/>
    <col min="12810" max="13051" width="10.88671875" bestFit="1" customWidth="1"/>
    <col min="13052" max="13056" width="10.88671875" customWidth="1"/>
    <col min="13057" max="13057" width="15.6640625" bestFit="1" customWidth="1"/>
    <col min="13058" max="13059" width="10.77734375" bestFit="1" customWidth="1"/>
    <col min="13060" max="13060" width="11.77734375" bestFit="1" customWidth="1"/>
    <col min="13061" max="13061" width="10.88671875" bestFit="1" customWidth="1"/>
    <col min="13062" max="13062" width="54.109375" customWidth="1"/>
    <col min="13063" max="13064" width="10.88671875" bestFit="1" customWidth="1"/>
    <col min="13065" max="13065" width="50.88671875" customWidth="1"/>
    <col min="13066" max="13307" width="10.88671875" bestFit="1" customWidth="1"/>
    <col min="13308" max="13312" width="10.88671875" customWidth="1"/>
    <col min="13313" max="13313" width="15.6640625" bestFit="1" customWidth="1"/>
    <col min="13314" max="13315" width="10.77734375" bestFit="1" customWidth="1"/>
    <col min="13316" max="13316" width="11.77734375" bestFit="1" customWidth="1"/>
    <col min="13317" max="13317" width="10.88671875" bestFit="1" customWidth="1"/>
    <col min="13318" max="13318" width="54.109375" customWidth="1"/>
    <col min="13319" max="13320" width="10.88671875" bestFit="1" customWidth="1"/>
    <col min="13321" max="13321" width="50.88671875" customWidth="1"/>
    <col min="13322" max="13563" width="10.88671875" bestFit="1" customWidth="1"/>
    <col min="13564" max="13568" width="10.88671875" customWidth="1"/>
    <col min="13569" max="13569" width="15.6640625" bestFit="1" customWidth="1"/>
    <col min="13570" max="13571" width="10.77734375" bestFit="1" customWidth="1"/>
    <col min="13572" max="13572" width="11.77734375" bestFit="1" customWidth="1"/>
    <col min="13573" max="13573" width="10.88671875" bestFit="1" customWidth="1"/>
    <col min="13574" max="13574" width="54.109375" customWidth="1"/>
    <col min="13575" max="13576" width="10.88671875" bestFit="1" customWidth="1"/>
    <col min="13577" max="13577" width="50.88671875" customWidth="1"/>
    <col min="13578" max="13819" width="10.88671875" bestFit="1" customWidth="1"/>
    <col min="13820" max="13824" width="10.88671875" customWidth="1"/>
    <col min="13825" max="13825" width="15.6640625" bestFit="1" customWidth="1"/>
    <col min="13826" max="13827" width="10.77734375" bestFit="1" customWidth="1"/>
    <col min="13828" max="13828" width="11.77734375" bestFit="1" customWidth="1"/>
    <col min="13829" max="13829" width="10.88671875" bestFit="1" customWidth="1"/>
    <col min="13830" max="13830" width="54.109375" customWidth="1"/>
    <col min="13831" max="13832" width="10.88671875" bestFit="1" customWidth="1"/>
    <col min="13833" max="13833" width="50.88671875" customWidth="1"/>
    <col min="13834" max="14075" width="10.88671875" bestFit="1" customWidth="1"/>
    <col min="14076" max="14080" width="10.88671875" customWidth="1"/>
    <col min="14081" max="14081" width="15.6640625" bestFit="1" customWidth="1"/>
    <col min="14082" max="14083" width="10.77734375" bestFit="1" customWidth="1"/>
    <col min="14084" max="14084" width="11.77734375" bestFit="1" customWidth="1"/>
    <col min="14085" max="14085" width="10.88671875" bestFit="1" customWidth="1"/>
    <col min="14086" max="14086" width="54.109375" customWidth="1"/>
    <col min="14087" max="14088" width="10.88671875" bestFit="1" customWidth="1"/>
    <col min="14089" max="14089" width="50.88671875" customWidth="1"/>
    <col min="14090" max="14331" width="10.88671875" bestFit="1" customWidth="1"/>
    <col min="14332" max="14336" width="10.88671875" customWidth="1"/>
    <col min="14337" max="14337" width="15.6640625" bestFit="1" customWidth="1"/>
    <col min="14338" max="14339" width="10.77734375" bestFit="1" customWidth="1"/>
    <col min="14340" max="14340" width="11.77734375" bestFit="1" customWidth="1"/>
    <col min="14341" max="14341" width="10.88671875" bestFit="1" customWidth="1"/>
    <col min="14342" max="14342" width="54.109375" customWidth="1"/>
    <col min="14343" max="14344" width="10.88671875" bestFit="1" customWidth="1"/>
    <col min="14345" max="14345" width="50.88671875" customWidth="1"/>
    <col min="14346" max="14587" width="10.88671875" bestFit="1" customWidth="1"/>
    <col min="14588" max="14592" width="10.88671875" customWidth="1"/>
    <col min="14593" max="14593" width="15.6640625" bestFit="1" customWidth="1"/>
    <col min="14594" max="14595" width="10.77734375" bestFit="1" customWidth="1"/>
    <col min="14596" max="14596" width="11.77734375" bestFit="1" customWidth="1"/>
    <col min="14597" max="14597" width="10.88671875" bestFit="1" customWidth="1"/>
    <col min="14598" max="14598" width="54.109375" customWidth="1"/>
    <col min="14599" max="14600" width="10.88671875" bestFit="1" customWidth="1"/>
    <col min="14601" max="14601" width="50.88671875" customWidth="1"/>
    <col min="14602" max="14843" width="10.88671875" bestFit="1" customWidth="1"/>
    <col min="14844" max="14848" width="10.88671875" customWidth="1"/>
    <col min="14849" max="14849" width="15.6640625" bestFit="1" customWidth="1"/>
    <col min="14850" max="14851" width="10.77734375" bestFit="1" customWidth="1"/>
    <col min="14852" max="14852" width="11.77734375" bestFit="1" customWidth="1"/>
    <col min="14853" max="14853" width="10.88671875" bestFit="1" customWidth="1"/>
    <col min="14854" max="14854" width="54.109375" customWidth="1"/>
    <col min="14855" max="14856" width="10.88671875" bestFit="1" customWidth="1"/>
    <col min="14857" max="14857" width="50.88671875" customWidth="1"/>
    <col min="14858" max="15099" width="10.88671875" bestFit="1" customWidth="1"/>
    <col min="15100" max="15104" width="10.88671875" customWidth="1"/>
    <col min="15105" max="15105" width="15.6640625" bestFit="1" customWidth="1"/>
    <col min="15106" max="15107" width="10.77734375" bestFit="1" customWidth="1"/>
    <col min="15108" max="15108" width="11.77734375" bestFit="1" customWidth="1"/>
    <col min="15109" max="15109" width="10.88671875" bestFit="1" customWidth="1"/>
    <col min="15110" max="15110" width="54.109375" customWidth="1"/>
    <col min="15111" max="15112" width="10.88671875" bestFit="1" customWidth="1"/>
    <col min="15113" max="15113" width="50.88671875" customWidth="1"/>
    <col min="15114" max="15355" width="10.88671875" bestFit="1" customWidth="1"/>
    <col min="15356" max="15360" width="10.88671875" customWidth="1"/>
    <col min="15361" max="15361" width="15.6640625" bestFit="1" customWidth="1"/>
    <col min="15362" max="15363" width="10.77734375" bestFit="1" customWidth="1"/>
    <col min="15364" max="15364" width="11.77734375" bestFit="1" customWidth="1"/>
    <col min="15365" max="15365" width="10.88671875" bestFit="1" customWidth="1"/>
    <col min="15366" max="15366" width="54.109375" customWidth="1"/>
    <col min="15367" max="15368" width="10.88671875" bestFit="1" customWidth="1"/>
    <col min="15369" max="15369" width="50.88671875" customWidth="1"/>
    <col min="15370" max="15611" width="10.88671875" bestFit="1" customWidth="1"/>
    <col min="15612" max="15616" width="10.88671875" customWidth="1"/>
    <col min="15617" max="15617" width="15.6640625" bestFit="1" customWidth="1"/>
    <col min="15618" max="15619" width="10.77734375" bestFit="1" customWidth="1"/>
    <col min="15620" max="15620" width="11.77734375" bestFit="1" customWidth="1"/>
    <col min="15621" max="15621" width="10.88671875" bestFit="1" customWidth="1"/>
    <col min="15622" max="15622" width="54.109375" customWidth="1"/>
    <col min="15623" max="15624" width="10.88671875" bestFit="1" customWidth="1"/>
    <col min="15625" max="15625" width="50.88671875" customWidth="1"/>
    <col min="15626" max="15867" width="10.88671875" bestFit="1" customWidth="1"/>
    <col min="15868" max="15872" width="10.88671875" customWidth="1"/>
    <col min="15873" max="15873" width="15.6640625" bestFit="1" customWidth="1"/>
    <col min="15874" max="15875" width="10.77734375" bestFit="1" customWidth="1"/>
    <col min="15876" max="15876" width="11.77734375" bestFit="1" customWidth="1"/>
    <col min="15877" max="15877" width="10.88671875" bestFit="1" customWidth="1"/>
    <col min="15878" max="15878" width="54.109375" customWidth="1"/>
    <col min="15879" max="15880" width="10.88671875" bestFit="1" customWidth="1"/>
    <col min="15881" max="15881" width="50.88671875" customWidth="1"/>
    <col min="15882" max="16123" width="10.88671875" bestFit="1" customWidth="1"/>
    <col min="16124" max="16128" width="10.88671875" customWidth="1"/>
    <col min="16129" max="16129" width="15.6640625" bestFit="1" customWidth="1"/>
    <col min="16130" max="16131" width="10.77734375" bestFit="1" customWidth="1"/>
    <col min="16132" max="16132" width="11.77734375" bestFit="1" customWidth="1"/>
    <col min="16133" max="16133" width="10.88671875" bestFit="1" customWidth="1"/>
    <col min="16134" max="16134" width="54.109375" customWidth="1"/>
    <col min="16135" max="16136" width="10.88671875" bestFit="1" customWidth="1"/>
    <col min="16137" max="16137" width="50.88671875" customWidth="1"/>
    <col min="16138" max="16379" width="10.88671875" bestFit="1" customWidth="1"/>
    <col min="16380" max="16384" width="10.88671875" customWidth="1"/>
  </cols>
  <sheetData>
    <row r="1" spans="1:10" s="1" customFormat="1" ht="30" x14ac:dyDescent="0.5">
      <c r="A1" s="64" t="s">
        <v>0</v>
      </c>
      <c r="B1" s="64"/>
      <c r="C1" s="64"/>
      <c r="D1" s="64"/>
      <c r="E1" s="64"/>
      <c r="F1" s="64"/>
      <c r="G1" s="64"/>
      <c r="H1" s="64"/>
    </row>
    <row r="2" spans="1:10" s="2" customFormat="1" ht="30" x14ac:dyDescent="0.3">
      <c r="A2" s="65" t="s">
        <v>1</v>
      </c>
      <c r="B2" s="65"/>
      <c r="C2" s="65"/>
      <c r="D2" s="65"/>
      <c r="E2" s="65"/>
      <c r="F2" s="65"/>
      <c r="G2" s="65"/>
      <c r="H2" s="65"/>
    </row>
    <row r="3" spans="1:10" s="5" customFormat="1" ht="15.6" x14ac:dyDescent="0.3">
      <c r="A3" s="3" t="s">
        <v>2</v>
      </c>
      <c r="B3" s="4" t="s">
        <v>154</v>
      </c>
      <c r="C3" s="4" t="s">
        <v>3</v>
      </c>
      <c r="D3" s="4" t="s">
        <v>153</v>
      </c>
      <c r="F3" s="6" t="s">
        <v>4</v>
      </c>
      <c r="G3" s="7"/>
      <c r="H3" s="8">
        <f>D114</f>
        <v>80987</v>
      </c>
      <c r="I3" s="9" t="s">
        <v>5</v>
      </c>
      <c r="J3"/>
    </row>
    <row r="4" spans="1:10" ht="15.6" x14ac:dyDescent="0.3">
      <c r="A4" s="10" t="s">
        <v>6</v>
      </c>
      <c r="B4" s="11">
        <v>42</v>
      </c>
      <c r="C4" s="11">
        <v>5</v>
      </c>
      <c r="D4" s="11">
        <v>47</v>
      </c>
      <c r="F4" s="13" t="s">
        <v>7</v>
      </c>
      <c r="G4" s="14"/>
      <c r="H4" s="15">
        <f>-SUM(D19:D37)</f>
        <v>-68958</v>
      </c>
      <c r="I4" s="16" t="s">
        <v>8</v>
      </c>
      <c r="J4"/>
    </row>
    <row r="5" spans="1:10" ht="15.6" x14ac:dyDescent="0.3">
      <c r="A5" s="10" t="s">
        <v>9</v>
      </c>
      <c r="B5" s="11">
        <v>0</v>
      </c>
      <c r="C5" s="11">
        <v>0</v>
      </c>
      <c r="D5" s="11">
        <v>0</v>
      </c>
      <c r="F5" s="13" t="s">
        <v>10</v>
      </c>
      <c r="G5" s="14"/>
      <c r="H5" s="15">
        <f>-SUM(D88)</f>
        <v>-202</v>
      </c>
      <c r="I5" s="16" t="s">
        <v>11</v>
      </c>
      <c r="J5"/>
    </row>
    <row r="6" spans="1:10" ht="15.6" x14ac:dyDescent="0.3">
      <c r="A6" s="17" t="s">
        <v>12</v>
      </c>
      <c r="B6" s="18">
        <v>0</v>
      </c>
      <c r="C6" s="18">
        <v>0</v>
      </c>
      <c r="D6" s="18">
        <v>0</v>
      </c>
      <c r="F6" s="13"/>
      <c r="G6" s="14"/>
      <c r="H6" s="15">
        <f>-SUM(D79)</f>
        <v>0</v>
      </c>
      <c r="I6" s="16" t="s">
        <v>13</v>
      </c>
      <c r="J6"/>
    </row>
    <row r="7" spans="1:10" ht="15.6" x14ac:dyDescent="0.3">
      <c r="A7" s="10" t="s">
        <v>14</v>
      </c>
      <c r="B7" s="11">
        <v>0</v>
      </c>
      <c r="C7" s="11">
        <v>0</v>
      </c>
      <c r="D7" s="11">
        <v>0</v>
      </c>
      <c r="F7" s="13"/>
      <c r="G7" s="14"/>
      <c r="H7" s="15">
        <f>-SUM(D89)</f>
        <v>-582</v>
      </c>
      <c r="I7" s="16" t="s">
        <v>15</v>
      </c>
      <c r="J7"/>
    </row>
    <row r="8" spans="1:10" ht="15.6" x14ac:dyDescent="0.3">
      <c r="A8" s="17" t="s">
        <v>16</v>
      </c>
      <c r="B8" s="18">
        <v>221</v>
      </c>
      <c r="C8" s="18">
        <v>8</v>
      </c>
      <c r="D8" s="18">
        <v>229</v>
      </c>
      <c r="F8" s="13"/>
      <c r="G8" s="14"/>
      <c r="H8" s="15">
        <f>0</f>
        <v>0</v>
      </c>
      <c r="I8" s="16" t="s">
        <v>17</v>
      </c>
      <c r="J8"/>
    </row>
    <row r="9" spans="1:10" ht="15.6" x14ac:dyDescent="0.3">
      <c r="A9" s="17" t="s">
        <v>18</v>
      </c>
      <c r="B9" s="18">
        <v>0</v>
      </c>
      <c r="C9" s="18">
        <v>0</v>
      </c>
      <c r="D9" s="18">
        <v>0</v>
      </c>
      <c r="F9" s="19"/>
      <c r="G9" s="20"/>
      <c r="H9" s="21">
        <f>SUM(H3:H8)</f>
        <v>11245</v>
      </c>
      <c r="I9" s="22"/>
      <c r="J9"/>
    </row>
    <row r="10" spans="1:10" ht="15.6" x14ac:dyDescent="0.3">
      <c r="A10" s="17" t="s">
        <v>19</v>
      </c>
      <c r="B10" s="18">
        <v>0</v>
      </c>
      <c r="C10" s="18">
        <v>0</v>
      </c>
      <c r="D10" s="18">
        <v>0</v>
      </c>
      <c r="F10" s="66" t="s">
        <v>20</v>
      </c>
      <c r="G10" s="67"/>
      <c r="H10" s="15"/>
      <c r="I10" s="22"/>
      <c r="J10"/>
    </row>
    <row r="11" spans="1:10" ht="15.6" x14ac:dyDescent="0.3">
      <c r="A11" s="17" t="s">
        <v>21</v>
      </c>
      <c r="B11" s="18">
        <v>12</v>
      </c>
      <c r="C11" s="18">
        <v>4</v>
      </c>
      <c r="D11" s="18">
        <v>16</v>
      </c>
      <c r="F11" s="23" t="s">
        <v>22</v>
      </c>
      <c r="G11" s="24">
        <v>0</v>
      </c>
      <c r="H11" s="25"/>
      <c r="I11" s="22"/>
      <c r="J11"/>
    </row>
    <row r="12" spans="1:10" ht="15.6" x14ac:dyDescent="0.3">
      <c r="A12" s="17" t="s">
        <v>23</v>
      </c>
      <c r="B12" s="18">
        <v>3</v>
      </c>
      <c r="C12" s="18">
        <v>1</v>
      </c>
      <c r="D12" s="18">
        <v>4</v>
      </c>
      <c r="F12" s="26" t="s">
        <v>24</v>
      </c>
      <c r="G12" s="27">
        <v>0</v>
      </c>
      <c r="H12" s="22"/>
      <c r="I12" s="61"/>
      <c r="J12"/>
    </row>
    <row r="13" spans="1:10" ht="15.6" x14ac:dyDescent="0.3">
      <c r="A13" s="10" t="s">
        <v>25</v>
      </c>
      <c r="B13" s="11">
        <v>25</v>
      </c>
      <c r="C13" s="11">
        <v>5</v>
      </c>
      <c r="D13" s="11">
        <v>30</v>
      </c>
      <c r="F13" s="28" t="s">
        <v>26</v>
      </c>
      <c r="G13" s="29">
        <f>SUM(G11:G12)</f>
        <v>0</v>
      </c>
      <c r="H13" s="22"/>
      <c r="I13" s="22"/>
      <c r="J13"/>
    </row>
    <row r="14" spans="1:10" ht="15.6" x14ac:dyDescent="0.3">
      <c r="A14" s="17" t="s">
        <v>27</v>
      </c>
      <c r="B14" s="18">
        <v>36</v>
      </c>
      <c r="C14" s="18">
        <v>9</v>
      </c>
      <c r="D14" s="18">
        <v>45</v>
      </c>
      <c r="F14" s="19"/>
      <c r="G14" s="20"/>
      <c r="H14" s="22"/>
      <c r="I14" s="22"/>
      <c r="J14"/>
    </row>
    <row r="15" spans="1:10" ht="15.6" x14ac:dyDescent="0.3">
      <c r="A15" s="10" t="s">
        <v>28</v>
      </c>
      <c r="B15" s="11">
        <v>0</v>
      </c>
      <c r="C15" s="11">
        <v>0</v>
      </c>
      <c r="D15" s="11">
        <v>0</v>
      </c>
      <c r="F15" s="19"/>
      <c r="G15" s="20"/>
      <c r="H15" s="22"/>
      <c r="I15" s="22"/>
      <c r="J15"/>
    </row>
    <row r="16" spans="1:10" ht="15.6" x14ac:dyDescent="0.3">
      <c r="A16" s="17" t="s">
        <v>29</v>
      </c>
      <c r="B16" s="18">
        <v>11</v>
      </c>
      <c r="C16" s="18">
        <v>2</v>
      </c>
      <c r="D16" s="18">
        <v>13</v>
      </c>
      <c r="F16" s="68" t="s">
        <v>30</v>
      </c>
      <c r="G16" s="69"/>
      <c r="H16" s="16" t="s">
        <v>31</v>
      </c>
      <c r="I16" s="30">
        <f>SUM(D4:D9)</f>
        <v>276</v>
      </c>
      <c r="J16"/>
    </row>
    <row r="17" spans="1:10" ht="15.6" x14ac:dyDescent="0.3">
      <c r="A17" s="17" t="s">
        <v>32</v>
      </c>
      <c r="B17" s="18">
        <v>899</v>
      </c>
      <c r="C17" s="18">
        <v>300</v>
      </c>
      <c r="D17" s="18">
        <v>1199</v>
      </c>
      <c r="F17" s="23" t="s">
        <v>22</v>
      </c>
      <c r="G17" s="24">
        <f>SUM(D4:D5,D7,D13,D15,D18,D38,D47:D63,D67:D70,D74,D76,D78)</f>
        <v>4381</v>
      </c>
      <c r="H17" s="22"/>
      <c r="I17" s="31"/>
      <c r="J17"/>
    </row>
    <row r="18" spans="1:10" x14ac:dyDescent="0.3">
      <c r="A18" s="10" t="s">
        <v>33</v>
      </c>
      <c r="B18" s="11">
        <v>15</v>
      </c>
      <c r="C18" s="11">
        <v>1</v>
      </c>
      <c r="D18" s="11">
        <v>16</v>
      </c>
      <c r="F18" s="26" t="s">
        <v>24</v>
      </c>
      <c r="G18" s="27">
        <f>SUM(D6,D8:D12,D14,D16:D17,D39:D46,D64:D66,D71:D73,D75,D77)</f>
        <v>2829</v>
      </c>
      <c r="H18" s="16" t="s">
        <v>34</v>
      </c>
      <c r="I18" s="30">
        <f>SUM(D10:D18)</f>
        <v>1323</v>
      </c>
      <c r="J18"/>
    </row>
    <row r="19" spans="1:10" ht="15.6" x14ac:dyDescent="0.3">
      <c r="A19" s="3" t="s">
        <v>35</v>
      </c>
      <c r="B19" s="4">
        <v>1279</v>
      </c>
      <c r="C19" s="4">
        <v>379</v>
      </c>
      <c r="D19" s="4">
        <v>1658</v>
      </c>
      <c r="F19" s="32" t="s">
        <v>26</v>
      </c>
      <c r="G19" s="33">
        <f>SUM(G17:G18)</f>
        <v>7210</v>
      </c>
      <c r="H19" s="22"/>
      <c r="I19" s="31"/>
      <c r="J19"/>
    </row>
    <row r="20" spans="1:10" ht="15.6" x14ac:dyDescent="0.3">
      <c r="A20" s="3" t="s">
        <v>36</v>
      </c>
      <c r="B20" s="4">
        <v>748</v>
      </c>
      <c r="C20" s="4">
        <v>250</v>
      </c>
      <c r="D20" s="4">
        <v>998</v>
      </c>
      <c r="F20" s="19"/>
      <c r="G20" s="20"/>
      <c r="H20" s="16" t="s">
        <v>37</v>
      </c>
      <c r="I20" s="30">
        <f>SUM(D38:D46)</f>
        <v>602</v>
      </c>
      <c r="J20"/>
    </row>
    <row r="21" spans="1:10" ht="15.6" x14ac:dyDescent="0.3">
      <c r="A21" s="3" t="s">
        <v>38</v>
      </c>
      <c r="B21" s="4">
        <v>24476</v>
      </c>
      <c r="C21" s="4">
        <v>5439</v>
      </c>
      <c r="D21" s="4">
        <v>29915</v>
      </c>
      <c r="F21" s="19"/>
      <c r="G21" s="20"/>
      <c r="H21" s="22"/>
      <c r="I21" s="31"/>
      <c r="J21"/>
    </row>
    <row r="22" spans="1:10" ht="15.6" x14ac:dyDescent="0.3">
      <c r="A22" s="3" t="s">
        <v>39</v>
      </c>
      <c r="B22" s="4">
        <v>3588</v>
      </c>
      <c r="C22" s="4">
        <v>697</v>
      </c>
      <c r="D22" s="4">
        <v>4285</v>
      </c>
      <c r="F22" s="70" t="s">
        <v>40</v>
      </c>
      <c r="G22" s="71"/>
      <c r="H22" s="16" t="s">
        <v>41</v>
      </c>
      <c r="I22" s="30">
        <f>SUM(D47:D63)</f>
        <v>4001</v>
      </c>
      <c r="J22"/>
    </row>
    <row r="23" spans="1:10" ht="15.6" x14ac:dyDescent="0.3">
      <c r="A23" s="3" t="s">
        <v>42</v>
      </c>
      <c r="B23" s="4">
        <v>2886</v>
      </c>
      <c r="C23" s="4">
        <v>1402</v>
      </c>
      <c r="D23" s="4">
        <v>4288</v>
      </c>
      <c r="F23" s="23" t="s">
        <v>22</v>
      </c>
      <c r="G23" s="24">
        <f>SUM(D90:D93,D99:D110)</f>
        <v>3459</v>
      </c>
      <c r="H23" s="22"/>
      <c r="I23" s="31"/>
      <c r="J23"/>
    </row>
    <row r="24" spans="1:10" x14ac:dyDescent="0.3">
      <c r="A24" s="3" t="s">
        <v>43</v>
      </c>
      <c r="B24" s="4">
        <v>1451</v>
      </c>
      <c r="C24" s="4">
        <v>555</v>
      </c>
      <c r="D24" s="4">
        <v>2006</v>
      </c>
      <c r="F24" s="26" t="s">
        <v>24</v>
      </c>
      <c r="G24" s="27">
        <v>0</v>
      </c>
      <c r="H24" s="16" t="s">
        <v>44</v>
      </c>
      <c r="I24" s="30">
        <f>SUM(D64:D75)</f>
        <v>1004</v>
      </c>
      <c r="J24"/>
    </row>
    <row r="25" spans="1:10" ht="15.6" x14ac:dyDescent="0.3">
      <c r="A25" s="3" t="s">
        <v>45</v>
      </c>
      <c r="B25" s="4">
        <v>881</v>
      </c>
      <c r="C25" s="4">
        <v>266</v>
      </c>
      <c r="D25" s="4">
        <v>1147</v>
      </c>
      <c r="F25" s="34" t="s">
        <v>26</v>
      </c>
      <c r="G25" s="35">
        <f>SUM(G23:G24)</f>
        <v>3459</v>
      </c>
      <c r="H25" s="22"/>
      <c r="I25" s="31"/>
      <c r="J25"/>
    </row>
    <row r="26" spans="1:10" ht="15.6" x14ac:dyDescent="0.3">
      <c r="A26" s="3" t="s">
        <v>46</v>
      </c>
      <c r="B26" s="4">
        <v>2410</v>
      </c>
      <c r="C26" s="4">
        <v>631</v>
      </c>
      <c r="D26" s="4">
        <v>3041</v>
      </c>
      <c r="F26" s="19"/>
      <c r="G26" s="20"/>
      <c r="H26" s="16" t="s">
        <v>47</v>
      </c>
      <c r="I26" s="36">
        <f>SUM(D76:D78)</f>
        <v>4</v>
      </c>
      <c r="J26"/>
    </row>
    <row r="27" spans="1:10" ht="15.6" x14ac:dyDescent="0.3">
      <c r="A27" s="3" t="s">
        <v>48</v>
      </c>
      <c r="B27" s="4">
        <v>3062</v>
      </c>
      <c r="C27" s="4">
        <v>680</v>
      </c>
      <c r="D27" s="4">
        <v>3742</v>
      </c>
      <c r="F27" s="19"/>
      <c r="G27" s="20"/>
      <c r="H27" s="22"/>
      <c r="I27" s="31"/>
      <c r="J27"/>
    </row>
    <row r="28" spans="1:10" ht="15.6" x14ac:dyDescent="0.3">
      <c r="A28" s="3" t="s">
        <v>49</v>
      </c>
      <c r="B28" s="4">
        <v>25</v>
      </c>
      <c r="C28" s="4">
        <v>14</v>
      </c>
      <c r="D28" s="4">
        <v>39</v>
      </c>
      <c r="F28" s="72" t="s">
        <v>50</v>
      </c>
      <c r="G28" s="73"/>
      <c r="H28" s="22"/>
      <c r="I28" s="37">
        <f>SUM(I16,I18,I20,I22,I24,I26)</f>
        <v>7210</v>
      </c>
      <c r="J28"/>
    </row>
    <row r="29" spans="1:10" ht="15.6" x14ac:dyDescent="0.3">
      <c r="A29" s="3" t="s">
        <v>51</v>
      </c>
      <c r="B29" s="4">
        <v>770</v>
      </c>
      <c r="C29" s="4">
        <v>66</v>
      </c>
      <c r="D29" s="4">
        <v>836</v>
      </c>
      <c r="F29" s="23" t="s">
        <v>26</v>
      </c>
      <c r="G29" s="24">
        <f>SUM(D80:D86,D94:D98,D111:D113)</f>
        <v>502</v>
      </c>
      <c r="H29" s="22"/>
      <c r="I29" s="22"/>
      <c r="J29"/>
    </row>
    <row r="30" spans="1:10" ht="15.6" x14ac:dyDescent="0.3">
      <c r="A30" s="3" t="s">
        <v>52</v>
      </c>
      <c r="B30" s="4">
        <v>4256</v>
      </c>
      <c r="C30" s="4">
        <v>1254</v>
      </c>
      <c r="D30" s="4">
        <v>5510</v>
      </c>
      <c r="F30" s="38"/>
      <c r="G30" s="20"/>
      <c r="H30" s="22"/>
      <c r="I30" s="22"/>
      <c r="J30"/>
    </row>
    <row r="31" spans="1:10" ht="15.6" x14ac:dyDescent="0.3">
      <c r="A31" s="3" t="s">
        <v>53</v>
      </c>
      <c r="B31" s="4">
        <v>626</v>
      </c>
      <c r="C31" s="4">
        <v>52</v>
      </c>
      <c r="D31" s="4">
        <v>678</v>
      </c>
      <c r="F31" s="19"/>
      <c r="G31" s="20"/>
      <c r="H31" s="22"/>
      <c r="I31" s="22"/>
      <c r="J31"/>
    </row>
    <row r="32" spans="1:10" ht="15.6" x14ac:dyDescent="0.3">
      <c r="A32" s="3" t="s">
        <v>54</v>
      </c>
      <c r="B32" s="4">
        <v>2764</v>
      </c>
      <c r="C32" s="4">
        <v>507</v>
      </c>
      <c r="D32" s="4">
        <v>3271</v>
      </c>
      <c r="F32" s="62" t="s">
        <v>55</v>
      </c>
      <c r="G32" s="63"/>
      <c r="H32" s="22"/>
      <c r="I32" s="22"/>
      <c r="J32"/>
    </row>
    <row r="33" spans="1:10" ht="15.6" x14ac:dyDescent="0.3">
      <c r="A33" s="3" t="s">
        <v>56</v>
      </c>
      <c r="B33" s="4">
        <v>257</v>
      </c>
      <c r="C33" s="4">
        <v>73</v>
      </c>
      <c r="D33" s="4">
        <v>330</v>
      </c>
      <c r="F33" s="23" t="s">
        <v>26</v>
      </c>
      <c r="G33" s="24">
        <f>SUM(D87)</f>
        <v>74</v>
      </c>
      <c r="H33" s="16"/>
      <c r="I33" s="22"/>
      <c r="J33"/>
    </row>
    <row r="34" spans="1:10" ht="15.6" x14ac:dyDescent="0.3">
      <c r="A34" s="3" t="s">
        <v>57</v>
      </c>
      <c r="B34" s="4">
        <v>2211</v>
      </c>
      <c r="C34" s="4">
        <v>522</v>
      </c>
      <c r="D34" s="4">
        <v>2733</v>
      </c>
      <c r="F34" s="19"/>
      <c r="G34" s="39"/>
      <c r="H34" s="22"/>
      <c r="I34"/>
      <c r="J34"/>
    </row>
    <row r="35" spans="1:10" ht="15.6" x14ac:dyDescent="0.3">
      <c r="A35" s="3" t="s">
        <v>58</v>
      </c>
      <c r="B35" s="4">
        <v>152</v>
      </c>
      <c r="C35" s="4">
        <v>79</v>
      </c>
      <c r="D35" s="4">
        <v>231</v>
      </c>
      <c r="F35" s="19"/>
      <c r="G35" s="40">
        <f>SUM(G13,G19,G25,G29,G33)</f>
        <v>11245</v>
      </c>
      <c r="H35" s="22"/>
      <c r="I35"/>
      <c r="J35"/>
    </row>
    <row r="36" spans="1:10" x14ac:dyDescent="0.3">
      <c r="A36" s="3" t="s">
        <v>59</v>
      </c>
      <c r="B36" s="4">
        <v>1391</v>
      </c>
      <c r="C36" s="4">
        <v>387</v>
      </c>
      <c r="D36" s="4">
        <v>1778</v>
      </c>
      <c r="F36" s="4"/>
      <c r="G36" s="41"/>
      <c r="H36" s="4"/>
      <c r="I36" s="42"/>
      <c r="J36"/>
    </row>
    <row r="37" spans="1:10" x14ac:dyDescent="0.3">
      <c r="A37" s="3" t="s">
        <v>60</v>
      </c>
      <c r="B37" s="4">
        <v>2049</v>
      </c>
      <c r="C37" s="4">
        <v>423</v>
      </c>
      <c r="D37" s="4">
        <v>2472</v>
      </c>
      <c r="F37" s="4"/>
      <c r="G37" s="41"/>
      <c r="H37" s="4"/>
      <c r="I37" s="42"/>
      <c r="J37"/>
    </row>
    <row r="38" spans="1:10" ht="15.6" x14ac:dyDescent="0.3">
      <c r="A38" s="10" t="s">
        <v>61</v>
      </c>
      <c r="B38" s="11">
        <v>19</v>
      </c>
      <c r="C38" s="11">
        <v>12</v>
      </c>
      <c r="D38" s="11">
        <v>31</v>
      </c>
      <c r="F38" s="23" t="s">
        <v>62</v>
      </c>
      <c r="G38" s="43"/>
      <c r="H38" s="22"/>
      <c r="I38" s="42"/>
      <c r="J38"/>
    </row>
    <row r="39" spans="1:10" ht="15.6" x14ac:dyDescent="0.3">
      <c r="A39" s="17" t="s">
        <v>63</v>
      </c>
      <c r="B39" s="18">
        <v>8</v>
      </c>
      <c r="C39" s="18">
        <v>1</v>
      </c>
      <c r="D39" s="18">
        <v>9</v>
      </c>
      <c r="F39" s="23" t="s">
        <v>64</v>
      </c>
      <c r="G39" s="43"/>
      <c r="H39" s="22"/>
      <c r="I39" s="42"/>
      <c r="J39"/>
    </row>
    <row r="40" spans="1:10" ht="15.6" x14ac:dyDescent="0.3">
      <c r="A40" s="17" t="s">
        <v>65</v>
      </c>
      <c r="B40" s="18">
        <v>1</v>
      </c>
      <c r="C40" s="18">
        <v>0</v>
      </c>
      <c r="D40" s="18">
        <v>1</v>
      </c>
      <c r="F40" s="23"/>
      <c r="G40" s="43"/>
      <c r="H40" s="22"/>
      <c r="I40" s="42"/>
      <c r="J40"/>
    </row>
    <row r="41" spans="1:10" ht="15.6" x14ac:dyDescent="0.3">
      <c r="A41" s="17" t="s">
        <v>66</v>
      </c>
      <c r="B41" s="18">
        <v>156</v>
      </c>
      <c r="C41" s="18">
        <v>197</v>
      </c>
      <c r="D41" s="18">
        <v>353</v>
      </c>
      <c r="F41" s="44" t="s">
        <v>20</v>
      </c>
      <c r="G41" s="45" t="s">
        <v>67</v>
      </c>
      <c r="H41" s="22"/>
      <c r="I41" s="46" t="s">
        <v>68</v>
      </c>
      <c r="J41"/>
    </row>
    <row r="42" spans="1:10" ht="15.6" x14ac:dyDescent="0.3">
      <c r="A42" s="17" t="s">
        <v>69</v>
      </c>
      <c r="B42" s="18">
        <v>9</v>
      </c>
      <c r="C42" s="18">
        <v>0</v>
      </c>
      <c r="D42" s="18">
        <v>9</v>
      </c>
      <c r="F42" s="32" t="s">
        <v>70</v>
      </c>
      <c r="G42" s="47">
        <f>SUM(D10:D12,D14,D16:D17)</f>
        <v>1277</v>
      </c>
      <c r="H42" s="22"/>
      <c r="I42" s="42"/>
      <c r="J42"/>
    </row>
    <row r="43" spans="1:10" ht="15.6" x14ac:dyDescent="0.3">
      <c r="A43" s="17" t="s">
        <v>71</v>
      </c>
      <c r="B43" s="18">
        <v>16</v>
      </c>
      <c r="C43" s="18">
        <v>5</v>
      </c>
      <c r="D43" s="18">
        <v>21</v>
      </c>
      <c r="F43" s="32" t="s">
        <v>37</v>
      </c>
      <c r="G43" s="47">
        <f>SUM(D39:D46)</f>
        <v>571</v>
      </c>
      <c r="H43" s="22"/>
      <c r="I43" s="42"/>
      <c r="J43"/>
    </row>
    <row r="44" spans="1:10" ht="15.6" x14ac:dyDescent="0.3">
      <c r="A44" s="17" t="s">
        <v>72</v>
      </c>
      <c r="B44" s="18">
        <v>91</v>
      </c>
      <c r="C44" s="18">
        <v>46</v>
      </c>
      <c r="D44" s="18">
        <v>137</v>
      </c>
      <c r="F44" s="32" t="s">
        <v>73</v>
      </c>
      <c r="G44" s="48" t="s">
        <v>74</v>
      </c>
      <c r="H44" s="22"/>
      <c r="I44" s="42"/>
      <c r="J44"/>
    </row>
    <row r="45" spans="1:10" ht="26.4" x14ac:dyDescent="0.3">
      <c r="A45" s="17" t="s">
        <v>75</v>
      </c>
      <c r="B45" s="18">
        <v>31</v>
      </c>
      <c r="C45" s="18">
        <v>6</v>
      </c>
      <c r="D45" s="18">
        <v>37</v>
      </c>
      <c r="F45" s="34" t="s">
        <v>76</v>
      </c>
      <c r="G45" s="49">
        <v>0</v>
      </c>
      <c r="H45" s="22"/>
      <c r="I45" s="50" t="s">
        <v>77</v>
      </c>
      <c r="J45" s="51">
        <v>0</v>
      </c>
    </row>
    <row r="46" spans="1:10" ht="39" x14ac:dyDescent="0.3">
      <c r="A46" s="17" t="s">
        <v>78</v>
      </c>
      <c r="B46" s="18">
        <v>4</v>
      </c>
      <c r="C46" s="18">
        <v>0</v>
      </c>
      <c r="D46" s="18">
        <v>4</v>
      </c>
      <c r="F46" s="34"/>
      <c r="G46" s="49"/>
      <c r="H46" s="22"/>
      <c r="I46" s="50" t="s">
        <v>79</v>
      </c>
      <c r="J46" s="51"/>
    </row>
    <row r="47" spans="1:10" ht="51.6" x14ac:dyDescent="0.3">
      <c r="A47" s="10" t="s">
        <v>80</v>
      </c>
      <c r="B47" s="11">
        <v>63</v>
      </c>
      <c r="C47" s="11">
        <v>17</v>
      </c>
      <c r="D47" s="11">
        <v>80</v>
      </c>
      <c r="F47" s="34" t="s">
        <v>81</v>
      </c>
      <c r="G47" s="49">
        <v>0</v>
      </c>
      <c r="H47" s="4"/>
      <c r="I47" s="52" t="s">
        <v>82</v>
      </c>
      <c r="J47" s="53"/>
    </row>
    <row r="48" spans="1:10" x14ac:dyDescent="0.3">
      <c r="A48" s="10" t="s">
        <v>83</v>
      </c>
      <c r="B48" s="11">
        <v>0</v>
      </c>
      <c r="C48" s="11">
        <v>0</v>
      </c>
      <c r="D48" s="11">
        <v>0</v>
      </c>
      <c r="F48" s="32" t="s">
        <v>44</v>
      </c>
      <c r="G48" s="47">
        <f>SUM(D64:D66,D71:D73,D75)</f>
        <v>748</v>
      </c>
      <c r="H48" s="4"/>
      <c r="I48" s="42"/>
      <c r="J48"/>
    </row>
    <row r="49" spans="1:10" x14ac:dyDescent="0.3">
      <c r="A49" s="10" t="s">
        <v>84</v>
      </c>
      <c r="B49" s="11">
        <v>87</v>
      </c>
      <c r="C49" s="11">
        <v>14</v>
      </c>
      <c r="D49" s="11">
        <v>101</v>
      </c>
      <c r="F49" s="34" t="s">
        <v>85</v>
      </c>
      <c r="G49" s="54" t="s">
        <v>86</v>
      </c>
      <c r="H49" s="4"/>
      <c r="I49" s="42"/>
      <c r="J49"/>
    </row>
    <row r="50" spans="1:10" ht="15.6" x14ac:dyDescent="0.3">
      <c r="A50" s="10" t="s">
        <v>87</v>
      </c>
      <c r="B50" s="11">
        <v>81</v>
      </c>
      <c r="C50" s="11">
        <v>11</v>
      </c>
      <c r="D50" s="11">
        <v>92</v>
      </c>
      <c r="F50" s="22"/>
      <c r="G50" s="27">
        <f>SUM(G42:G49)</f>
        <v>2596</v>
      </c>
      <c r="H50" s="4">
        <f>SUM(G18,G24)-SUM(D6,D8:D9,D77)</f>
        <v>2596</v>
      </c>
      <c r="I50" s="16" t="s">
        <v>88</v>
      </c>
      <c r="J50"/>
    </row>
    <row r="51" spans="1:10" x14ac:dyDescent="0.3">
      <c r="A51" s="10" t="s">
        <v>89</v>
      </c>
      <c r="B51" s="11">
        <v>514</v>
      </c>
      <c r="C51" s="11">
        <v>100</v>
      </c>
      <c r="D51" s="11">
        <v>614</v>
      </c>
      <c r="F51"/>
      <c r="G51"/>
      <c r="H51"/>
      <c r="I51"/>
      <c r="J51"/>
    </row>
    <row r="52" spans="1:10" x14ac:dyDescent="0.3">
      <c r="A52" s="10" t="s">
        <v>90</v>
      </c>
      <c r="B52" s="11">
        <v>384</v>
      </c>
      <c r="C52" s="11">
        <v>154</v>
      </c>
      <c r="D52" s="11">
        <v>538</v>
      </c>
    </row>
    <row r="53" spans="1:10" x14ac:dyDescent="0.3">
      <c r="A53" s="10" t="s">
        <v>91</v>
      </c>
      <c r="B53" s="11">
        <v>0</v>
      </c>
      <c r="C53" s="11">
        <v>0</v>
      </c>
      <c r="D53" s="11">
        <v>0</v>
      </c>
    </row>
    <row r="54" spans="1:10" x14ac:dyDescent="0.3">
      <c r="A54" s="10" t="s">
        <v>92</v>
      </c>
      <c r="B54" s="11">
        <v>30</v>
      </c>
      <c r="C54" s="11">
        <v>15</v>
      </c>
      <c r="D54" s="11">
        <v>45</v>
      </c>
    </row>
    <row r="55" spans="1:10" x14ac:dyDescent="0.3">
      <c r="A55" s="10" t="s">
        <v>93</v>
      </c>
      <c r="B55" s="11">
        <v>682</v>
      </c>
      <c r="C55" s="11">
        <v>80</v>
      </c>
      <c r="D55" s="11">
        <v>762</v>
      </c>
    </row>
    <row r="56" spans="1:10" x14ac:dyDescent="0.3">
      <c r="A56" s="10" t="s">
        <v>94</v>
      </c>
      <c r="B56" s="11">
        <v>193</v>
      </c>
      <c r="C56" s="11">
        <v>210</v>
      </c>
      <c r="D56" s="11">
        <v>403</v>
      </c>
    </row>
    <row r="57" spans="1:10" x14ac:dyDescent="0.3">
      <c r="A57" s="10" t="s">
        <v>95</v>
      </c>
      <c r="B57" s="11">
        <v>9</v>
      </c>
      <c r="C57" s="11">
        <v>5</v>
      </c>
      <c r="D57" s="11">
        <v>14</v>
      </c>
    </row>
    <row r="58" spans="1:10" x14ac:dyDescent="0.3">
      <c r="A58" s="10" t="s">
        <v>96</v>
      </c>
      <c r="B58" s="11">
        <v>73</v>
      </c>
      <c r="C58" s="11">
        <v>28</v>
      </c>
      <c r="D58" s="11">
        <v>101</v>
      </c>
    </row>
    <row r="59" spans="1:10" x14ac:dyDescent="0.3">
      <c r="A59" s="10" t="s">
        <v>97</v>
      </c>
      <c r="B59" s="11">
        <v>0</v>
      </c>
      <c r="C59" s="11">
        <v>0</v>
      </c>
      <c r="D59" s="11">
        <v>0</v>
      </c>
    </row>
    <row r="60" spans="1:10" x14ac:dyDescent="0.3">
      <c r="A60" s="10" t="s">
        <v>98</v>
      </c>
      <c r="B60" s="11">
        <v>1</v>
      </c>
      <c r="C60" s="11">
        <v>0</v>
      </c>
      <c r="D60" s="11">
        <v>1</v>
      </c>
    </row>
    <row r="61" spans="1:10" x14ac:dyDescent="0.3">
      <c r="A61" s="10" t="s">
        <v>99</v>
      </c>
      <c r="B61" s="11">
        <v>816</v>
      </c>
      <c r="C61" s="11">
        <v>431</v>
      </c>
      <c r="D61" s="11">
        <v>1247</v>
      </c>
    </row>
    <row r="62" spans="1:10" x14ac:dyDescent="0.3">
      <c r="A62" s="10" t="s">
        <v>100</v>
      </c>
      <c r="B62" s="11">
        <v>1</v>
      </c>
      <c r="C62" s="11">
        <v>2</v>
      </c>
      <c r="D62" s="11">
        <v>3</v>
      </c>
    </row>
    <row r="63" spans="1:10" x14ac:dyDescent="0.3">
      <c r="A63" s="10" t="s">
        <v>101</v>
      </c>
      <c r="B63" s="11">
        <v>0</v>
      </c>
      <c r="C63" s="11">
        <v>0</v>
      </c>
      <c r="D63" s="11">
        <v>0</v>
      </c>
    </row>
    <row r="64" spans="1:10" x14ac:dyDescent="0.3">
      <c r="A64" s="17" t="s">
        <v>102</v>
      </c>
      <c r="B64" s="18">
        <v>0</v>
      </c>
      <c r="C64" s="18">
        <v>0</v>
      </c>
      <c r="D64" s="18">
        <v>0</v>
      </c>
    </row>
    <row r="65" spans="1:4" x14ac:dyDescent="0.3">
      <c r="A65" s="17" t="s">
        <v>103</v>
      </c>
      <c r="B65" s="18">
        <v>335</v>
      </c>
      <c r="C65" s="18">
        <v>138</v>
      </c>
      <c r="D65" s="18">
        <v>473</v>
      </c>
    </row>
    <row r="66" spans="1:4" x14ac:dyDescent="0.3">
      <c r="A66" s="17" t="s">
        <v>104</v>
      </c>
      <c r="B66" s="18">
        <v>11</v>
      </c>
      <c r="C66" s="18">
        <v>0</v>
      </c>
      <c r="D66" s="18">
        <v>11</v>
      </c>
    </row>
    <row r="67" spans="1:4" x14ac:dyDescent="0.3">
      <c r="A67" s="10" t="s">
        <v>105</v>
      </c>
      <c r="B67" s="11">
        <v>0</v>
      </c>
      <c r="C67" s="11">
        <v>3</v>
      </c>
      <c r="D67" s="11">
        <v>3</v>
      </c>
    </row>
    <row r="68" spans="1:4" x14ac:dyDescent="0.3">
      <c r="A68" s="10" t="s">
        <v>106</v>
      </c>
      <c r="B68" s="11">
        <v>145</v>
      </c>
      <c r="C68" s="11">
        <v>10</v>
      </c>
      <c r="D68" s="11">
        <v>155</v>
      </c>
    </row>
    <row r="69" spans="1:4" x14ac:dyDescent="0.3">
      <c r="A69" s="10" t="s">
        <v>107</v>
      </c>
      <c r="B69" s="11">
        <v>1</v>
      </c>
      <c r="C69" s="11">
        <v>1</v>
      </c>
      <c r="D69" s="11">
        <v>2</v>
      </c>
    </row>
    <row r="70" spans="1:4" x14ac:dyDescent="0.3">
      <c r="A70" s="10" t="s">
        <v>108</v>
      </c>
      <c r="B70" s="11">
        <v>36</v>
      </c>
      <c r="C70" s="11">
        <v>23</v>
      </c>
      <c r="D70" s="11">
        <v>59</v>
      </c>
    </row>
    <row r="71" spans="1:4" x14ac:dyDescent="0.3">
      <c r="A71" s="17" t="s">
        <v>109</v>
      </c>
      <c r="B71" s="18">
        <v>0</v>
      </c>
      <c r="C71" s="18">
        <v>0</v>
      </c>
      <c r="D71" s="18">
        <v>0</v>
      </c>
    </row>
    <row r="72" spans="1:4" x14ac:dyDescent="0.3">
      <c r="A72" s="17" t="s">
        <v>110</v>
      </c>
      <c r="B72" s="18">
        <v>229</v>
      </c>
      <c r="C72" s="18">
        <v>32</v>
      </c>
      <c r="D72" s="18">
        <v>261</v>
      </c>
    </row>
    <row r="73" spans="1:4" x14ac:dyDescent="0.3">
      <c r="A73" s="17" t="s">
        <v>111</v>
      </c>
      <c r="B73" s="18">
        <v>3</v>
      </c>
      <c r="C73" s="18">
        <v>0</v>
      </c>
      <c r="D73" s="18">
        <v>3</v>
      </c>
    </row>
    <row r="74" spans="1:4" x14ac:dyDescent="0.3">
      <c r="A74" s="10" t="s">
        <v>112</v>
      </c>
      <c r="B74" s="11">
        <v>37</v>
      </c>
      <c r="C74" s="11">
        <v>0</v>
      </c>
      <c r="D74" s="11">
        <v>37</v>
      </c>
    </row>
    <row r="75" spans="1:4" x14ac:dyDescent="0.3">
      <c r="A75" s="17" t="s">
        <v>113</v>
      </c>
      <c r="B75" s="18">
        <v>0</v>
      </c>
      <c r="C75" s="18">
        <v>0</v>
      </c>
      <c r="D75" s="18">
        <v>0</v>
      </c>
    </row>
    <row r="76" spans="1:4" x14ac:dyDescent="0.3">
      <c r="A76" s="10" t="s">
        <v>114</v>
      </c>
      <c r="B76" s="11">
        <v>0</v>
      </c>
      <c r="C76" s="11">
        <v>0</v>
      </c>
      <c r="D76" s="11">
        <v>0</v>
      </c>
    </row>
    <row r="77" spans="1:4" x14ac:dyDescent="0.3">
      <c r="A77" s="17" t="s">
        <v>115</v>
      </c>
      <c r="B77" s="18">
        <v>2</v>
      </c>
      <c r="C77" s="18">
        <v>2</v>
      </c>
      <c r="D77" s="18">
        <v>4</v>
      </c>
    </row>
    <row r="78" spans="1:4" x14ac:dyDescent="0.3">
      <c r="A78" s="10" t="s">
        <v>116</v>
      </c>
      <c r="B78" s="11">
        <v>0</v>
      </c>
      <c r="C78" s="11">
        <v>0</v>
      </c>
      <c r="D78" s="11">
        <v>0</v>
      </c>
    </row>
    <row r="79" spans="1:4" x14ac:dyDescent="0.3">
      <c r="A79" s="3" t="s">
        <v>117</v>
      </c>
      <c r="B79" s="4">
        <v>0</v>
      </c>
      <c r="C79" s="4">
        <v>0</v>
      </c>
      <c r="D79" s="4">
        <v>0</v>
      </c>
    </row>
    <row r="80" spans="1:4" x14ac:dyDescent="0.3">
      <c r="A80" s="55" t="s">
        <v>118</v>
      </c>
      <c r="B80" s="56">
        <v>10</v>
      </c>
      <c r="C80" s="56">
        <v>0</v>
      </c>
      <c r="D80" s="56">
        <v>10</v>
      </c>
    </row>
    <row r="81" spans="1:4" x14ac:dyDescent="0.3">
      <c r="A81" s="55" t="s">
        <v>119</v>
      </c>
      <c r="B81" s="56">
        <v>20</v>
      </c>
      <c r="C81" s="56">
        <v>0</v>
      </c>
      <c r="D81" s="56">
        <v>20</v>
      </c>
    </row>
    <row r="82" spans="1:4" x14ac:dyDescent="0.3">
      <c r="A82" s="55" t="s">
        <v>120</v>
      </c>
      <c r="B82" s="56">
        <v>1</v>
      </c>
      <c r="C82" s="56">
        <v>0</v>
      </c>
      <c r="D82" s="56">
        <v>1</v>
      </c>
    </row>
    <row r="83" spans="1:4" x14ac:dyDescent="0.3">
      <c r="A83" s="55" t="s">
        <v>121</v>
      </c>
      <c r="B83" s="56">
        <v>67</v>
      </c>
      <c r="C83" s="56">
        <v>3</v>
      </c>
      <c r="D83" s="56">
        <v>70</v>
      </c>
    </row>
    <row r="84" spans="1:4" x14ac:dyDescent="0.3">
      <c r="A84" s="55" t="s">
        <v>122</v>
      </c>
      <c r="B84" s="56">
        <v>2</v>
      </c>
      <c r="C84" s="56">
        <v>0</v>
      </c>
      <c r="D84" s="56">
        <v>2</v>
      </c>
    </row>
    <row r="85" spans="1:4" x14ac:dyDescent="0.3">
      <c r="A85" s="55" t="s">
        <v>123</v>
      </c>
      <c r="B85" s="56">
        <v>12</v>
      </c>
      <c r="C85" s="56">
        <v>0</v>
      </c>
      <c r="D85" s="56">
        <v>12</v>
      </c>
    </row>
    <row r="86" spans="1:4" x14ac:dyDescent="0.3">
      <c r="A86" s="55" t="s">
        <v>124</v>
      </c>
      <c r="B86" s="56">
        <v>187</v>
      </c>
      <c r="C86" s="56">
        <v>145</v>
      </c>
      <c r="D86" s="56">
        <v>332</v>
      </c>
    </row>
    <row r="87" spans="1:4" x14ac:dyDescent="0.3">
      <c r="A87" s="57" t="s">
        <v>125</v>
      </c>
      <c r="B87" s="58">
        <v>72</v>
      </c>
      <c r="C87" s="58">
        <v>2</v>
      </c>
      <c r="D87" s="58">
        <v>74</v>
      </c>
    </row>
    <row r="88" spans="1:4" x14ac:dyDescent="0.3">
      <c r="A88" s="3" t="s">
        <v>126</v>
      </c>
      <c r="B88" s="4">
        <v>147</v>
      </c>
      <c r="C88" s="4">
        <v>55</v>
      </c>
      <c r="D88" s="4">
        <v>202</v>
      </c>
    </row>
    <row r="89" spans="1:4" x14ac:dyDescent="0.3">
      <c r="A89" s="3" t="s">
        <v>127</v>
      </c>
      <c r="B89" s="4">
        <v>287</v>
      </c>
      <c r="C89" s="4">
        <v>295</v>
      </c>
      <c r="D89" s="4">
        <v>582</v>
      </c>
    </row>
    <row r="90" spans="1:4" x14ac:dyDescent="0.3">
      <c r="A90" s="59" t="s">
        <v>128</v>
      </c>
      <c r="B90" s="60">
        <v>31</v>
      </c>
      <c r="C90" s="60">
        <v>1</v>
      </c>
      <c r="D90" s="60">
        <v>32</v>
      </c>
    </row>
    <row r="91" spans="1:4" x14ac:dyDescent="0.3">
      <c r="A91" s="59" t="s">
        <v>129</v>
      </c>
      <c r="B91" s="60">
        <v>11</v>
      </c>
      <c r="C91" s="60">
        <v>7</v>
      </c>
      <c r="D91" s="60">
        <v>18</v>
      </c>
    </row>
    <row r="92" spans="1:4" x14ac:dyDescent="0.3">
      <c r="A92" s="59" t="s">
        <v>130</v>
      </c>
      <c r="B92" s="60">
        <v>41</v>
      </c>
      <c r="C92" s="60">
        <v>20</v>
      </c>
      <c r="D92" s="60">
        <v>61</v>
      </c>
    </row>
    <row r="93" spans="1:4" x14ac:dyDescent="0.3">
      <c r="A93" s="59" t="s">
        <v>131</v>
      </c>
      <c r="B93" s="60">
        <v>90</v>
      </c>
      <c r="C93" s="60">
        <v>21</v>
      </c>
      <c r="D93" s="60">
        <v>111</v>
      </c>
    </row>
    <row r="94" spans="1:4" x14ac:dyDescent="0.3">
      <c r="A94" s="55" t="s">
        <v>132</v>
      </c>
      <c r="B94" s="56">
        <v>0</v>
      </c>
      <c r="C94" s="56">
        <v>0</v>
      </c>
      <c r="D94" s="56">
        <v>0</v>
      </c>
    </row>
    <row r="95" spans="1:4" x14ac:dyDescent="0.3">
      <c r="A95" s="55" t="s">
        <v>133</v>
      </c>
      <c r="B95" s="56">
        <v>0</v>
      </c>
      <c r="C95" s="56">
        <v>0</v>
      </c>
      <c r="D95" s="56">
        <v>0</v>
      </c>
    </row>
    <row r="96" spans="1:4" x14ac:dyDescent="0.3">
      <c r="A96" s="55" t="s">
        <v>134</v>
      </c>
      <c r="B96" s="56">
        <v>23</v>
      </c>
      <c r="C96" s="56">
        <v>0</v>
      </c>
      <c r="D96" s="56">
        <v>23</v>
      </c>
    </row>
    <row r="97" spans="1:4" x14ac:dyDescent="0.3">
      <c r="A97" s="55" t="s">
        <v>135</v>
      </c>
      <c r="B97" s="56">
        <v>4</v>
      </c>
      <c r="C97" s="56">
        <v>0</v>
      </c>
      <c r="D97" s="56">
        <v>4</v>
      </c>
    </row>
    <row r="98" spans="1:4" x14ac:dyDescent="0.3">
      <c r="A98" s="55" t="s">
        <v>136</v>
      </c>
      <c r="B98" s="56">
        <v>0</v>
      </c>
      <c r="C98" s="56">
        <v>0</v>
      </c>
      <c r="D98" s="56">
        <v>0</v>
      </c>
    </row>
    <row r="99" spans="1:4" x14ac:dyDescent="0.3">
      <c r="A99" s="59" t="s">
        <v>137</v>
      </c>
      <c r="B99" s="60">
        <v>119</v>
      </c>
      <c r="C99" s="60">
        <v>10</v>
      </c>
      <c r="D99" s="60">
        <v>129</v>
      </c>
    </row>
    <row r="100" spans="1:4" x14ac:dyDescent="0.3">
      <c r="A100" s="59" t="s">
        <v>138</v>
      </c>
      <c r="B100" s="60">
        <v>586</v>
      </c>
      <c r="C100" s="60">
        <v>60</v>
      </c>
      <c r="D100" s="60">
        <v>646</v>
      </c>
    </row>
    <row r="101" spans="1:4" x14ac:dyDescent="0.3">
      <c r="A101" s="59" t="s">
        <v>139</v>
      </c>
      <c r="B101" s="60">
        <v>310</v>
      </c>
      <c r="C101" s="60">
        <v>51</v>
      </c>
      <c r="D101" s="60">
        <v>361</v>
      </c>
    </row>
    <row r="102" spans="1:4" x14ac:dyDescent="0.3">
      <c r="A102" s="59" t="s">
        <v>140</v>
      </c>
      <c r="B102" s="60">
        <v>4</v>
      </c>
      <c r="C102" s="60">
        <v>0</v>
      </c>
      <c r="D102" s="60">
        <v>4</v>
      </c>
    </row>
    <row r="103" spans="1:4" x14ac:dyDescent="0.3">
      <c r="A103" s="59" t="s">
        <v>141</v>
      </c>
      <c r="B103" s="60">
        <v>644</v>
      </c>
      <c r="C103" s="60">
        <v>269</v>
      </c>
      <c r="D103" s="60">
        <v>913</v>
      </c>
    </row>
    <row r="104" spans="1:4" x14ac:dyDescent="0.3">
      <c r="A104" s="59" t="s">
        <v>142</v>
      </c>
      <c r="B104" s="60">
        <v>133</v>
      </c>
      <c r="C104" s="60">
        <v>2</v>
      </c>
      <c r="D104" s="60">
        <v>135</v>
      </c>
    </row>
    <row r="105" spans="1:4" x14ac:dyDescent="0.3">
      <c r="A105" s="59" t="s">
        <v>143</v>
      </c>
      <c r="B105" s="60">
        <v>1</v>
      </c>
      <c r="C105" s="60">
        <v>0</v>
      </c>
      <c r="D105" s="60">
        <v>1</v>
      </c>
    </row>
    <row r="106" spans="1:4" x14ac:dyDescent="0.3">
      <c r="A106" s="59" t="s">
        <v>144</v>
      </c>
      <c r="B106" s="60">
        <v>711</v>
      </c>
      <c r="C106" s="60">
        <v>118</v>
      </c>
      <c r="D106" s="60">
        <v>829</v>
      </c>
    </row>
    <row r="107" spans="1:4" x14ac:dyDescent="0.3">
      <c r="A107" s="59" t="s">
        <v>145</v>
      </c>
      <c r="B107" s="60">
        <v>40</v>
      </c>
      <c r="C107" s="60">
        <v>15</v>
      </c>
      <c r="D107" s="60">
        <v>55</v>
      </c>
    </row>
    <row r="108" spans="1:4" x14ac:dyDescent="0.3">
      <c r="A108" s="59" t="s">
        <v>146</v>
      </c>
      <c r="B108" s="60">
        <v>3</v>
      </c>
      <c r="C108" s="60">
        <v>0</v>
      </c>
      <c r="D108" s="60">
        <v>3</v>
      </c>
    </row>
    <row r="109" spans="1:4" x14ac:dyDescent="0.3">
      <c r="A109" s="59" t="s">
        <v>147</v>
      </c>
      <c r="B109" s="60">
        <v>2</v>
      </c>
      <c r="C109" s="60">
        <v>0</v>
      </c>
      <c r="D109" s="60">
        <v>2</v>
      </c>
    </row>
    <row r="110" spans="1:4" x14ac:dyDescent="0.3">
      <c r="A110" s="59" t="s">
        <v>148</v>
      </c>
      <c r="B110" s="60">
        <v>134</v>
      </c>
      <c r="C110" s="60">
        <v>25</v>
      </c>
      <c r="D110" s="60">
        <v>159</v>
      </c>
    </row>
    <row r="111" spans="1:4" x14ac:dyDescent="0.3">
      <c r="A111" s="55" t="s">
        <v>149</v>
      </c>
      <c r="B111" s="56">
        <v>1</v>
      </c>
      <c r="C111" s="56">
        <v>0</v>
      </c>
      <c r="D111" s="56">
        <v>1</v>
      </c>
    </row>
    <row r="112" spans="1:4" x14ac:dyDescent="0.3">
      <c r="A112" s="55" t="s">
        <v>150</v>
      </c>
      <c r="B112" s="56">
        <v>23</v>
      </c>
      <c r="C112" s="56">
        <v>2</v>
      </c>
      <c r="D112" s="56">
        <v>25</v>
      </c>
    </row>
    <row r="113" spans="1:4" x14ac:dyDescent="0.3">
      <c r="A113" s="55" t="s">
        <v>151</v>
      </c>
      <c r="B113" s="56">
        <v>2</v>
      </c>
      <c r="C113" s="56">
        <v>0</v>
      </c>
      <c r="D113" s="56">
        <v>2</v>
      </c>
    </row>
    <row r="114" spans="1:4" x14ac:dyDescent="0.3">
      <c r="A114" s="3" t="s">
        <v>152</v>
      </c>
      <c r="B114" s="4">
        <v>64332</v>
      </c>
      <c r="C114" s="4">
        <v>16655</v>
      </c>
      <c r="D114" s="4">
        <v>80987</v>
      </c>
    </row>
  </sheetData>
  <mergeCells count="7">
    <mergeCell ref="F32:G32"/>
    <mergeCell ref="A1:H1"/>
    <mergeCell ref="A2:H2"/>
    <mergeCell ref="F10:G10"/>
    <mergeCell ref="F16:G16"/>
    <mergeCell ref="F22:G22"/>
    <mergeCell ref="F28:G2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B661D1-A107-41FD-8EBE-A717EF7A2D04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46A79E52-A052-4DD5-96EF-E8524179EE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3A8518-B099-4482-B79F-D13DF8323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2024-01-11T21:14:05Z</dcterms:created>
  <dcterms:modified xsi:type="dcterms:W3CDTF">2024-01-15T22:08:59Z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